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825" windowHeight="11955" tabRatio="597"/>
  </bookViews>
  <sheets>
    <sheet name="проект ФінПлану деталізований 1" sheetId="3" r:id="rId1"/>
  </sheets>
  <calcPr calcId="152511" refMode="R1C1"/>
</workbook>
</file>

<file path=xl/calcChain.xml><?xml version="1.0" encoding="utf-8"?>
<calcChain xmlns="http://schemas.openxmlformats.org/spreadsheetml/2006/main">
  <c r="F71" i="3" l="1"/>
  <c r="F70" i="3"/>
  <c r="F69" i="3" l="1"/>
  <c r="I43" i="3"/>
  <c r="J43" i="3"/>
  <c r="J97" i="3" l="1"/>
  <c r="I97" i="3"/>
  <c r="I188" i="3"/>
  <c r="I186" i="3"/>
  <c r="F189" i="3" l="1"/>
  <c r="F178" i="3" l="1"/>
  <c r="F179" i="3"/>
  <c r="F181" i="3"/>
  <c r="F182" i="3"/>
  <c r="H96" i="3" l="1"/>
  <c r="G96" i="3"/>
  <c r="H43" i="3" l="1"/>
  <c r="H198" i="3" l="1"/>
  <c r="I198" i="3"/>
  <c r="J198" i="3"/>
  <c r="I196" i="3"/>
  <c r="J196" i="3"/>
  <c r="I195" i="3"/>
  <c r="J195" i="3"/>
  <c r="I194" i="3"/>
  <c r="J194" i="3"/>
  <c r="I193" i="3"/>
  <c r="J193" i="3"/>
  <c r="I192" i="3"/>
  <c r="J192" i="3"/>
  <c r="H193" i="3"/>
  <c r="H194" i="3"/>
  <c r="H195" i="3"/>
  <c r="H196" i="3"/>
  <c r="H192" i="3"/>
  <c r="E38" i="3" l="1"/>
  <c r="D192" i="3"/>
  <c r="D175" i="3"/>
  <c r="D171" i="3"/>
  <c r="D69" i="3"/>
  <c r="G171" i="3" l="1"/>
  <c r="G41" i="3" l="1"/>
  <c r="H42" i="3"/>
  <c r="I42" i="3"/>
  <c r="J42" i="3"/>
  <c r="G42" i="3"/>
  <c r="F176" i="3" l="1"/>
  <c r="E176" i="3" s="1"/>
  <c r="F177" i="3"/>
  <c r="F175" i="3" l="1"/>
  <c r="E35" i="3"/>
  <c r="E132" i="3" s="1"/>
  <c r="D38" i="3"/>
  <c r="G43" i="3"/>
  <c r="G130" i="3" s="1"/>
  <c r="H130" i="3" s="1"/>
  <c r="F130" i="3" s="1"/>
  <c r="E54" i="3"/>
  <c r="D54" i="3"/>
  <c r="G69" i="3"/>
  <c r="G37" i="3" s="1"/>
  <c r="G129" i="3" s="1"/>
  <c r="H69" i="3"/>
  <c r="H129" i="3" s="1"/>
  <c r="I129" i="3" s="1"/>
  <c r="I69" i="3"/>
  <c r="J69" i="3"/>
  <c r="E69" i="3"/>
  <c r="I96" i="3"/>
  <c r="J96" i="3"/>
  <c r="D96" i="3"/>
  <c r="E108" i="3"/>
  <c r="G108" i="3"/>
  <c r="H108" i="3"/>
  <c r="I108" i="3"/>
  <c r="J108" i="3"/>
  <c r="D108" i="3"/>
  <c r="H135" i="3"/>
  <c r="I135" i="3"/>
  <c r="J135" i="3"/>
  <c r="G135" i="3"/>
  <c r="E171" i="3"/>
  <c r="G193" i="3"/>
  <c r="G194" i="3"/>
  <c r="G195" i="3"/>
  <c r="G196" i="3"/>
  <c r="G197" i="3"/>
  <c r="G198" i="3"/>
  <c r="G192" i="3"/>
  <c r="E183" i="3"/>
  <c r="G183" i="3"/>
  <c r="H183" i="3"/>
  <c r="I183" i="3"/>
  <c r="J183" i="3"/>
  <c r="D183" i="3"/>
  <c r="H175" i="3"/>
  <c r="I175" i="3"/>
  <c r="J175" i="3"/>
  <c r="G175" i="3"/>
  <c r="E175" i="3"/>
  <c r="J129" i="3" l="1"/>
  <c r="F129" i="3" s="1"/>
  <c r="H191" i="3"/>
  <c r="E191" i="3"/>
  <c r="J191" i="3"/>
  <c r="G191" i="3"/>
  <c r="I191" i="3"/>
  <c r="B54" i="3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F191" i="3" l="1"/>
  <c r="B132" i="3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F68" i="3" l="1"/>
  <c r="F67" i="3"/>
  <c r="F66" i="3"/>
  <c r="F206" i="3" l="1"/>
  <c r="F205" i="3"/>
  <c r="F204" i="3"/>
  <c r="F203" i="3"/>
  <c r="F202" i="3"/>
  <c r="F201" i="3"/>
  <c r="F200" i="3"/>
  <c r="F199" i="3"/>
  <c r="F190" i="3"/>
  <c r="F198" i="3" s="1"/>
  <c r="F197" i="3"/>
  <c r="F188" i="3"/>
  <c r="F196" i="3" s="1"/>
  <c r="F187" i="3"/>
  <c r="F195" i="3" s="1"/>
  <c r="F186" i="3"/>
  <c r="F194" i="3" s="1"/>
  <c r="F185" i="3"/>
  <c r="F193" i="3" s="1"/>
  <c r="F184" i="3"/>
  <c r="F192" i="3" s="1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2" i="3"/>
  <c r="F141" i="3"/>
  <c r="F140" i="3"/>
  <c r="F139" i="3"/>
  <c r="F138" i="3"/>
  <c r="F137" i="3"/>
  <c r="F136" i="3"/>
  <c r="F135" i="3"/>
  <c r="F131" i="3"/>
  <c r="F128" i="3"/>
  <c r="F127" i="3"/>
  <c r="F126" i="3"/>
  <c r="J125" i="3"/>
  <c r="I125" i="3"/>
  <c r="H125" i="3"/>
  <c r="G125" i="3"/>
  <c r="E125" i="3"/>
  <c r="D125" i="3"/>
  <c r="F124" i="3"/>
  <c r="F123" i="3"/>
  <c r="F122" i="3"/>
  <c r="F121" i="3"/>
  <c r="F120" i="3"/>
  <c r="J119" i="3"/>
  <c r="I119" i="3"/>
  <c r="H119" i="3"/>
  <c r="G119" i="3"/>
  <c r="G39" i="3" s="1"/>
  <c r="G38" i="3" s="1"/>
  <c r="G35" i="3" s="1"/>
  <c r="G132" i="3" s="1"/>
  <c r="E119" i="3"/>
  <c r="D119" i="3"/>
  <c r="F118" i="3"/>
  <c r="F117" i="3"/>
  <c r="F116" i="3"/>
  <c r="F115" i="3"/>
  <c r="F114" i="3"/>
  <c r="F113" i="3"/>
  <c r="F112" i="3"/>
  <c r="F111" i="3"/>
  <c r="F110" i="3"/>
  <c r="F109" i="3"/>
  <c r="F106" i="3"/>
  <c r="F105" i="3"/>
  <c r="E105" i="3" s="1"/>
  <c r="F104" i="3"/>
  <c r="E104" i="3" s="1"/>
  <c r="F103" i="3"/>
  <c r="E103" i="3" s="1"/>
  <c r="F102" i="3"/>
  <c r="F101" i="3"/>
  <c r="E101" i="3" s="1"/>
  <c r="F100" i="3"/>
  <c r="F99" i="3"/>
  <c r="F98" i="3"/>
  <c r="F97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64" i="3"/>
  <c r="F63" i="3"/>
  <c r="F62" i="3"/>
  <c r="F61" i="3"/>
  <c r="F60" i="3"/>
  <c r="F59" i="3"/>
  <c r="F58" i="3"/>
  <c r="F57" i="3"/>
  <c r="F56" i="3"/>
  <c r="F55" i="3"/>
  <c r="F54" i="3"/>
  <c r="F50" i="3"/>
  <c r="E50" i="3" s="1"/>
  <c r="F49" i="3"/>
  <c r="E49" i="3" s="1"/>
  <c r="F48" i="3"/>
  <c r="F47" i="3"/>
  <c r="F46" i="3"/>
  <c r="E46" i="3" s="1"/>
  <c r="F45" i="3"/>
  <c r="E45" i="3" s="1"/>
  <c r="F44" i="3"/>
  <c r="E44" i="3" s="1"/>
  <c r="D35" i="3"/>
  <c r="D132" i="3" s="1"/>
  <c r="F42" i="3"/>
  <c r="F41" i="3"/>
  <c r="F40" i="3"/>
  <c r="E40" i="3" s="1"/>
  <c r="F37" i="3"/>
  <c r="F36" i="3"/>
  <c r="B35" i="3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E96" i="3" l="1"/>
  <c r="H39" i="3"/>
  <c r="H38" i="3" s="1"/>
  <c r="J39" i="3"/>
  <c r="J38" i="3" s="1"/>
  <c r="J35" i="3" s="1"/>
  <c r="J132" i="3" s="1"/>
  <c r="I39" i="3"/>
  <c r="I38" i="3" s="1"/>
  <c r="I35" i="3" s="1"/>
  <c r="I132" i="3" s="1"/>
  <c r="D107" i="3"/>
  <c r="E107" i="3"/>
  <c r="E53" i="3" s="1"/>
  <c r="F96" i="3"/>
  <c r="F108" i="3"/>
  <c r="F183" i="3"/>
  <c r="H107" i="3"/>
  <c r="H53" i="3" s="1"/>
  <c r="H133" i="3" s="1"/>
  <c r="J107" i="3"/>
  <c r="J53" i="3" s="1"/>
  <c r="J133" i="3" s="1"/>
  <c r="J134" i="3" s="1"/>
  <c r="F125" i="3"/>
  <c r="F143" i="3"/>
  <c r="D53" i="3"/>
  <c r="G107" i="3"/>
  <c r="G53" i="3" s="1"/>
  <c r="G133" i="3" s="1"/>
  <c r="G134" i="3" s="1"/>
  <c r="I107" i="3"/>
  <c r="I53" i="3" s="1"/>
  <c r="I133" i="3" s="1"/>
  <c r="F119" i="3"/>
  <c r="F43" i="3"/>
  <c r="I134" i="3" l="1"/>
  <c r="F38" i="3"/>
  <c r="H35" i="3"/>
  <c r="D133" i="3"/>
  <c r="D134" i="3" s="1"/>
  <c r="E133" i="3"/>
  <c r="E134" i="3" s="1"/>
  <c r="F39" i="3"/>
  <c r="F35" i="3"/>
  <c r="H132" i="3"/>
  <c r="F132" i="3" s="1"/>
  <c r="F133" i="3"/>
  <c r="F53" i="3"/>
  <c r="F107" i="3"/>
  <c r="H134" i="3" l="1"/>
  <c r="F134" i="3"/>
</calcChain>
</file>

<file path=xl/sharedStrings.xml><?xml version="1.0" encoding="utf-8"?>
<sst xmlns="http://schemas.openxmlformats.org/spreadsheetml/2006/main" count="361" uniqueCount="300">
  <si>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</si>
  <si>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</si>
  <si>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</si>
  <si>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Міський голова</t>
  </si>
  <si>
    <t>"____" _______________ 20___ р.</t>
  </si>
  <si>
    <t>Проект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</si>
  <si>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</si>
  <si>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</si>
  <si>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</si>
  <si>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</si>
  <si>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</si>
  <si>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</si>
  <si>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</si>
  <si>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</si>
  <si>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</si>
  <si>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</si>
  <si>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</si>
  <si>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</si>
  <si>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</si>
  <si>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</si>
  <si>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</si>
  <si>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</si>
  <si>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</si>
  <si>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</si>
  <si>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</si>
  <si>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</si>
  <si>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</si>
  <si>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</si>
  <si>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</si>
  <si>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</si>
  <si>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</si>
  <si>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</si>
  <si>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</si>
  <si>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</si>
  <si>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</si>
  <si>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</si>
  <si>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</si>
  <si>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</si>
  <si>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</si>
  <si>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</si>
  <si>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</si>
  <si>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</si>
  <si>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</si>
  <si>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</si>
  <si>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</si>
  <si>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</si>
  <si>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</si>
  <si>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</si>
  <si>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</si>
  <si>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</si>
  <si>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</si>
  <si>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</si>
  <si>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</si>
  <si>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</si>
  <si>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</si>
  <si>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</si>
  <si>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</si>
  <si>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</si>
  <si>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</si>
  <si>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</si>
  <si>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</si>
  <si>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</si>
  <si>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</si>
  <si>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</si>
  <si>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</si>
  <si>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</si>
  <si>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</si>
  <si>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</si>
  <si>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</si>
  <si>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</si>
  <si>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</si>
  <si>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</si>
  <si>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</si>
  <si>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</si>
  <si>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</si>
  <si>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</si>
  <si>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</si>
  <si>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</si>
  <si>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</si>
  <si>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</si>
  <si>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</si>
  <si>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</si>
  <si>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</si>
  <si>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</si>
  <si>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</si>
  <si>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</si>
  <si>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</si>
  <si>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</si>
  <si>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</si>
  <si>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</si>
  <si>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 xml:space="preserve">Керівник закладу 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</si>
  <si>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</si>
  <si>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</si>
  <si>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</si>
  <si>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</si>
  <si>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</si>
  <si>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</si>
  <si>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</si>
  <si>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</si>
  <si>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</si>
  <si>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</si>
  <si>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</si>
  <si>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</si>
  <si>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</si>
  <si>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</si>
  <si>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</si>
  <si>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</si>
  <si>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</si>
  <si>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</si>
  <si>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</si>
  <si>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</si>
  <si>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</si>
  <si>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</si>
  <si>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</si>
  <si>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</si>
  <si>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</si>
  <si>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</si>
  <si>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</si>
  <si>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</si>
  <si>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</si>
  <si>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</si>
  <si>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</si>
  <si>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</si>
  <si>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</si>
  <si>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</si>
  <si>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</si>
  <si>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</si>
  <si>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</si>
  <si>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</si>
  <si>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</si>
  <si>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</si>
  <si>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</si>
  <si>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</si>
  <si>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</si>
  <si>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</si>
  <si>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</si>
  <si>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</si>
  <si>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</si>
  <si>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</si>
  <si>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</si>
  <si>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</si>
  <si>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</si>
  <si>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</si>
  <si>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</si>
  <si>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</si>
  <si>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</si>
  <si>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</si>
  <si>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</si>
  <si>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</si>
  <si>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</si>
  <si>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</si>
  <si>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</si>
  <si>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</si>
  <si>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</si>
  <si>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</si>
  <si>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</si>
  <si>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</si>
  <si>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</si>
  <si>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</si>
  <si>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</si>
  <si>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</si>
  <si>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</si>
  <si>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</si>
  <si>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</si>
  <si>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</si>
  <si>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</si>
  <si>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</si>
  <si>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</si>
  <si>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</si>
  <si>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</si>
  <si>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</si>
  <si>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</si>
  <si>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</si>
  <si>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</si>
  <si>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</si>
  <si>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</si>
  <si>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</si>
  <si>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</si>
  <si>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</si>
  <si>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</si>
  <si>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</si>
  <si>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</si>
  <si>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</si>
  <si>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</si>
  <si>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</si>
  <si>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</si>
  <si>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</si>
  <si>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</si>
  <si>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</si>
  <si>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</si>
  <si>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</si>
  <si>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</si>
  <si>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</si>
  <si>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</si>
  <si>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</si>
  <si>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</si>
  <si>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</si>
  <si>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</si>
  <si>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</si>
  <si>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</si>
  <si>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</si>
  <si>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</si>
  <si>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</si>
  <si>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</si>
  <si>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</si>
  <si>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</si>
  <si>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</si>
  <si>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</si>
  <si>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</si>
  <si>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</si>
  <si>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Кількість штатних одиниць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</si>
  <si>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</si>
  <si>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</si>
  <si>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</si>
  <si>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</si>
  <si>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</si>
  <si>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</si>
  <si>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Середньомісячні витрати на оплату праці одного працівника,
 у т.ч.: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</si>
  <si>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</si>
  <si>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</si>
  <si>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</si>
  <si>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</si>
  <si>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</si>
  <si>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</si>
  <si>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</si>
  <si>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</si>
  <si>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</si>
  <si>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</si>
  <si>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</si>
  <si>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</si>
  <si>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</si>
  <si>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</si>
  <si>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</si>
  <si>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</si>
  <si>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</si>
  <si>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</si>
  <si>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</si>
  <si>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</si>
  <si>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</si>
  <si>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</si>
  <si>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</si>
  <si>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</si>
  <si>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</si>
  <si>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</si>
  <si>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</si>
  <si>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</si>
  <si>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</si>
  <si>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</si>
  <si>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</si>
  <si>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</si>
  <si>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</si>
  <si>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</si>
  <si>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</si>
  <si>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</si>
  <si>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</si>
  <si>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</si>
  <si>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</si>
  <si>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</si>
  <si>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</si>
  <si>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</si>
  <si>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</si>
  <si>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</si>
  <si>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</si>
  <si>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</si>
  <si>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</si>
  <si>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</si>
  <si>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</si>
  <si>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</si>
  <si>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</si>
  <si>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</si>
  <si>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</si>
  <si>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</si>
  <si>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</si>
  <si>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</si>
  <si>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</si>
  <si>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</si>
  <si>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</si>
  <si>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</si>
  <si>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</si>
  <si>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</si>
  <si>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</si>
  <si>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х</t>
  </si>
  <si>
    <t>КНП "Міська стоматологічна поліклініка Івано-Франківської міської ради"</t>
  </si>
  <si>
    <t>Комунальне підприємство</t>
  </si>
  <si>
    <t>м.Івано-Франківськ</t>
  </si>
  <si>
    <r>
      <t>Міністерство охорони здоров</t>
    </r>
    <r>
      <rPr>
        <b/>
        <sz val="15"/>
        <rFont val="Calibri"/>
        <family val="2"/>
        <charset val="204"/>
      </rPr>
      <t>'я</t>
    </r>
  </si>
  <si>
    <r>
      <t>Охорона здоров</t>
    </r>
    <r>
      <rPr>
        <b/>
        <sz val="15"/>
        <rFont val="Calibri"/>
        <family val="2"/>
        <charset val="204"/>
      </rPr>
      <t>'я</t>
    </r>
  </si>
  <si>
    <t>Стоматологічна практика</t>
  </si>
  <si>
    <t xml:space="preserve">Комунальна </t>
  </si>
  <si>
    <t>вул.Незалежності,9</t>
  </si>
  <si>
    <t>Стефанків Т.Б.</t>
  </si>
  <si>
    <t>86.23</t>
  </si>
  <si>
    <t>Тереза СТЕФАНКІВ</t>
  </si>
  <si>
    <t xml:space="preserve">                                                  Галина ЯЦКІВ</t>
  </si>
  <si>
    <t xml:space="preserve">                                                      Марія БОЙКО</t>
  </si>
  <si>
    <t>Руслан МАРЦІНКІВ</t>
  </si>
  <si>
    <r>
      <t xml:space="preserve">ФІНАНСОВИЙ ПЛАН
  _КНП "Міська стоматологічна поліклініка Івано-Франківської міської ради"_
на   </t>
    </r>
    <r>
      <rPr>
        <b/>
        <u/>
        <sz val="16"/>
        <rFont val="Times New Roman"/>
        <family val="1"/>
        <charset val="204"/>
      </rPr>
      <t xml:space="preserve"> 2022 </t>
    </r>
    <r>
      <rPr>
        <b/>
        <sz val="16"/>
        <rFont val="Times New Roman"/>
        <family val="1"/>
        <charset val="204"/>
      </rPr>
      <t xml:space="preserve"> рік</t>
    </r>
  </si>
  <si>
    <t xml:space="preserve">Факт 
2020 року </t>
  </si>
  <si>
    <t>Фінансовий план
на 2021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</si>
  <si>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22</t>
    </r>
    <r>
      <rPr>
        <b/>
        <sz val="14"/>
        <rFont val="Times New Roman"/>
        <family val="1"/>
        <charset val="204"/>
      </rPr>
      <t xml:space="preserve"> рік  
всього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</si>
</sst>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_);_(* \(#,##0.0\);_(* &quot;-&quot;_);_(@_)"/>
    <numFmt numFmtId="166" formatCode="#,##0.0"/>
    <numFmt numFmtId="167" formatCode="0.0"/>
    <numFmt numFmtId="168" formatCode="_(* #,##0.00_);_(* \(#,##0.00\);_(* &quot;-&quot;_);_(@_)"/>
  </numFmts>
  <fonts count="2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5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vertical="center" wrapText="1"/>
    </xf>
    <xf numFmtId="165" fontId="5" fillId="2" borderId="28" xfId="0" applyNumberFormat="1" applyFont="1" applyFill="1" applyBorder="1" applyAlignment="1">
      <alignment vertical="center" wrapText="1"/>
    </xf>
    <xf numFmtId="165" fontId="5" fillId="2" borderId="27" xfId="0" applyNumberFormat="1" applyFont="1" applyFill="1" applyBorder="1" applyAlignment="1">
      <alignment vertical="center" wrapText="1"/>
    </xf>
    <xf numFmtId="49" fontId="5" fillId="2" borderId="28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5" fontId="5" fillId="2" borderId="6" xfId="0" applyNumberFormat="1" applyFont="1" applyFill="1" applyBorder="1" applyAlignment="1">
      <alignment vertical="center" wrapText="1"/>
    </xf>
    <xf numFmtId="165" fontId="5" fillId="2" borderId="30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164" fontId="5" fillId="2" borderId="34" xfId="0" applyNumberFormat="1" applyFont="1" applyFill="1" applyBorder="1" applyAlignment="1">
      <alignment vertical="center" wrapText="1"/>
    </xf>
    <xf numFmtId="165" fontId="5" fillId="2" borderId="34" xfId="0" applyNumberFormat="1" applyFont="1" applyFill="1" applyBorder="1" applyAlignment="1">
      <alignment vertical="center" wrapText="1"/>
    </xf>
    <xf numFmtId="165" fontId="5" fillId="2" borderId="32" xfId="0" applyNumberFormat="1" applyFont="1" applyFill="1" applyBorder="1" applyAlignment="1">
      <alignment vertical="center" wrapText="1"/>
    </xf>
    <xf numFmtId="49" fontId="5" fillId="2" borderId="34" xfId="0" applyNumberFormat="1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165" fontId="5" fillId="3" borderId="13" xfId="0" applyNumberFormat="1" applyFont="1" applyFill="1" applyBorder="1" applyAlignment="1">
      <alignment vertical="center" wrapText="1"/>
    </xf>
    <xf numFmtId="165" fontId="5" fillId="3" borderId="23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164" fontId="5" fillId="2" borderId="27" xfId="0" applyNumberFormat="1" applyFont="1" applyFill="1" applyBorder="1" applyAlignment="1">
      <alignment vertical="center" wrapText="1"/>
    </xf>
    <xf numFmtId="164" fontId="5" fillId="2" borderId="30" xfId="0" applyNumberFormat="1" applyFont="1" applyFill="1" applyBorder="1" applyAlignment="1">
      <alignment vertical="center" wrapText="1"/>
    </xf>
    <xf numFmtId="165" fontId="5" fillId="2" borderId="31" xfId="0" applyNumberFormat="1" applyFont="1" applyFill="1" applyBorder="1" applyAlignment="1">
      <alignment vertical="center" wrapText="1"/>
    </xf>
    <xf numFmtId="49" fontId="5" fillId="2" borderId="3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21" xfId="0" applyNumberFormat="1" applyFont="1" applyFill="1" applyBorder="1" applyAlignment="1">
      <alignment vertical="center" wrapText="1"/>
    </xf>
    <xf numFmtId="165" fontId="5" fillId="2" borderId="22" xfId="0" applyNumberFormat="1" applyFont="1" applyFill="1" applyBorder="1" applyAlignment="1">
      <alignment vertical="center" wrapText="1"/>
    </xf>
    <xf numFmtId="165" fontId="5" fillId="2" borderId="21" xfId="0" applyNumberFormat="1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vertical="center" wrapText="1"/>
    </xf>
    <xf numFmtId="49" fontId="5" fillId="2" borderId="24" xfId="0" applyNumberFormat="1" applyFont="1" applyFill="1" applyBorder="1" applyAlignment="1">
      <alignment vertical="center" wrapText="1"/>
    </xf>
    <xf numFmtId="165" fontId="14" fillId="2" borderId="34" xfId="0" applyNumberFormat="1" applyFont="1" applyFill="1" applyBorder="1" applyAlignment="1">
      <alignment vertical="center" wrapText="1"/>
    </xf>
    <xf numFmtId="165" fontId="14" fillId="2" borderId="32" xfId="0" applyNumberFormat="1" applyFont="1" applyFill="1" applyBorder="1" applyAlignment="1">
      <alignment vertical="center" wrapText="1"/>
    </xf>
    <xf numFmtId="49" fontId="14" fillId="2" borderId="34" xfId="0" applyNumberFormat="1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15" fillId="2" borderId="34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vertical="center" wrapText="1"/>
    </xf>
    <xf numFmtId="49" fontId="5" fillId="2" borderId="23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2" fillId="2" borderId="3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vertical="center" wrapText="1"/>
    </xf>
    <xf numFmtId="0" fontId="11" fillId="2" borderId="38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vertical="center" wrapText="1"/>
    </xf>
    <xf numFmtId="165" fontId="13" fillId="3" borderId="13" xfId="0" applyNumberFormat="1" applyFont="1" applyFill="1" applyBorder="1" applyAlignment="1">
      <alignment vertical="center" wrapText="1"/>
    </xf>
    <xf numFmtId="165" fontId="13" fillId="3" borderId="23" xfId="0" applyNumberFormat="1" applyFont="1" applyFill="1" applyBorder="1" applyAlignment="1">
      <alignment vertical="center" wrapText="1"/>
    </xf>
    <xf numFmtId="49" fontId="13" fillId="3" borderId="13" xfId="0" applyNumberFormat="1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vertical="center" wrapText="1"/>
    </xf>
    <xf numFmtId="49" fontId="13" fillId="3" borderId="14" xfId="0" applyNumberFormat="1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165" fontId="13" fillId="2" borderId="13" xfId="0" applyNumberFormat="1" applyFont="1" applyFill="1" applyBorder="1" applyAlignment="1">
      <alignment vertical="center" wrapText="1"/>
    </xf>
    <xf numFmtId="165" fontId="13" fillId="2" borderId="23" xfId="0" applyNumberFormat="1" applyFont="1" applyFill="1" applyBorder="1" applyAlignment="1">
      <alignment vertical="center" wrapText="1"/>
    </xf>
    <xf numFmtId="49" fontId="13" fillId="2" borderId="13" xfId="0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9" fontId="13" fillId="3" borderId="23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165" fontId="13" fillId="3" borderId="12" xfId="0" applyNumberFormat="1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vertical="center" wrapText="1"/>
    </xf>
    <xf numFmtId="165" fontId="5" fillId="2" borderId="37" xfId="0" applyNumberFormat="1" applyFont="1" applyFill="1" applyBorder="1" applyAlignment="1">
      <alignment vertical="center" wrapText="1"/>
    </xf>
    <xf numFmtId="165" fontId="5" fillId="2" borderId="36" xfId="0" applyNumberFormat="1" applyFont="1" applyFill="1" applyBorder="1" applyAlignment="1">
      <alignment vertical="center" wrapText="1"/>
    </xf>
    <xf numFmtId="165" fontId="5" fillId="2" borderId="39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5" fontId="5" fillId="2" borderId="29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3" fontId="8" fillId="2" borderId="30" xfId="0" applyNumberFormat="1" applyFont="1" applyFill="1" applyBorder="1" applyAlignment="1">
      <alignment vertical="center" wrapText="1"/>
    </xf>
    <xf numFmtId="3" fontId="8" fillId="2" borderId="27" xfId="0" applyNumberFormat="1" applyFont="1" applyFill="1" applyBorder="1" applyAlignment="1">
      <alignment vertical="center" wrapText="1"/>
    </xf>
    <xf numFmtId="3" fontId="8" fillId="2" borderId="32" xfId="0" applyNumberFormat="1" applyFont="1" applyFill="1" applyBorder="1" applyAlignment="1">
      <alignment vertical="center" wrapText="1"/>
    </xf>
    <xf numFmtId="3" fontId="8" fillId="2" borderId="21" xfId="0" applyNumberFormat="1" applyFont="1" applyFill="1" applyBorder="1" applyAlignment="1">
      <alignment vertical="center" wrapText="1"/>
    </xf>
    <xf numFmtId="3" fontId="8" fillId="2" borderId="25" xfId="0" applyNumberFormat="1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165" fontId="5" fillId="2" borderId="9" xfId="0" applyNumberFormat="1" applyFont="1" applyFill="1" applyBorder="1" applyAlignment="1">
      <alignment vertical="center" wrapText="1"/>
    </xf>
    <xf numFmtId="49" fontId="5" fillId="2" borderId="21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vertical="center" wrapText="1"/>
    </xf>
    <xf numFmtId="49" fontId="5" fillId="2" borderId="35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14" fillId="2" borderId="34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vertical="center" wrapText="1"/>
    </xf>
    <xf numFmtId="164" fontId="13" fillId="5" borderId="13" xfId="0" applyNumberFormat="1" applyFont="1" applyFill="1" applyBorder="1" applyAlignment="1">
      <alignment vertical="center" wrapText="1"/>
    </xf>
    <xf numFmtId="164" fontId="13" fillId="5" borderId="23" xfId="0" applyNumberFormat="1" applyFont="1" applyFill="1" applyBorder="1" applyAlignment="1">
      <alignment vertical="center" wrapText="1"/>
    </xf>
    <xf numFmtId="0" fontId="19" fillId="5" borderId="14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vertical="center" wrapText="1"/>
    </xf>
    <xf numFmtId="167" fontId="8" fillId="2" borderId="30" xfId="0" applyNumberFormat="1" applyFont="1" applyFill="1" applyBorder="1" applyAlignment="1">
      <alignment vertical="center" wrapText="1"/>
    </xf>
    <xf numFmtId="2" fontId="5" fillId="2" borderId="30" xfId="0" applyNumberFormat="1" applyFont="1" applyFill="1" applyBorder="1" applyAlignment="1">
      <alignment vertical="center" wrapText="1"/>
    </xf>
    <xf numFmtId="167" fontId="5" fillId="2" borderId="30" xfId="0" applyNumberFormat="1" applyFont="1" applyFill="1" applyBorder="1" applyAlignment="1">
      <alignment horizontal="right" vertical="center" wrapText="1"/>
    </xf>
    <xf numFmtId="2" fontId="5" fillId="2" borderId="30" xfId="0" applyNumberFormat="1" applyFont="1" applyFill="1" applyBorder="1" applyAlignment="1">
      <alignment horizontal="right" vertical="center" wrapText="1"/>
    </xf>
    <xf numFmtId="2" fontId="5" fillId="2" borderId="21" xfId="0" applyNumberFormat="1" applyFont="1" applyFill="1" applyBorder="1" applyAlignment="1">
      <alignment horizontal="right" vertical="center" wrapText="1"/>
    </xf>
    <xf numFmtId="166" fontId="8" fillId="2" borderId="30" xfId="0" applyNumberFormat="1" applyFont="1" applyFill="1" applyBorder="1" applyAlignment="1">
      <alignment vertical="center" wrapText="1"/>
    </xf>
    <xf numFmtId="4" fontId="8" fillId="2" borderId="30" xfId="0" applyNumberFormat="1" applyFont="1" applyFill="1" applyBorder="1" applyAlignment="1">
      <alignment vertical="center" wrapText="1"/>
    </xf>
    <xf numFmtId="165" fontId="8" fillId="2" borderId="17" xfId="0" applyNumberFormat="1" applyFont="1" applyFill="1" applyBorder="1" applyAlignment="1">
      <alignment vertical="center" wrapText="1"/>
    </xf>
    <xf numFmtId="165" fontId="8" fillId="2" borderId="36" xfId="0" applyNumberFormat="1" applyFont="1" applyFill="1" applyBorder="1" applyAlignment="1">
      <alignment vertical="center" wrapText="1"/>
    </xf>
    <xf numFmtId="165" fontId="8" fillId="2" borderId="30" xfId="0" applyNumberFormat="1" applyFont="1" applyFill="1" applyBorder="1" applyAlignment="1">
      <alignment vertical="center" wrapText="1"/>
    </xf>
    <xf numFmtId="165" fontId="8" fillId="2" borderId="21" xfId="0" applyNumberFormat="1" applyFont="1" applyFill="1" applyBorder="1" applyAlignment="1">
      <alignment vertical="center" wrapText="1"/>
    </xf>
    <xf numFmtId="165" fontId="5" fillId="2" borderId="35" xfId="0" applyNumberFormat="1" applyFont="1" applyFill="1" applyBorder="1" applyAlignment="1">
      <alignment vertical="center" wrapText="1"/>
    </xf>
    <xf numFmtId="3" fontId="8" fillId="2" borderId="35" xfId="0" applyNumberFormat="1" applyFont="1" applyFill="1" applyBorder="1" applyAlignment="1">
      <alignment vertical="center" wrapText="1"/>
    </xf>
    <xf numFmtId="167" fontId="8" fillId="2" borderId="40" xfId="0" applyNumberFormat="1" applyFont="1" applyFill="1" applyBorder="1" applyAlignment="1">
      <alignment vertical="center" wrapText="1"/>
    </xf>
    <xf numFmtId="2" fontId="8" fillId="2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vertical="center" wrapText="1"/>
    </xf>
    <xf numFmtId="2" fontId="8" fillId="2" borderId="34" xfId="0" applyNumberFormat="1" applyFont="1" applyFill="1" applyBorder="1" applyAlignment="1">
      <alignment vertical="center" wrapText="1"/>
    </xf>
    <xf numFmtId="2" fontId="5" fillId="2" borderId="34" xfId="0" applyNumberFormat="1" applyFont="1" applyFill="1" applyBorder="1" applyAlignment="1">
      <alignment vertical="center" wrapText="1"/>
    </xf>
    <xf numFmtId="168" fontId="5" fillId="2" borderId="30" xfId="0" applyNumberFormat="1" applyFont="1" applyFill="1" applyBorder="1" applyAlignment="1">
      <alignment vertical="center" wrapText="1"/>
    </xf>
    <xf numFmtId="168" fontId="5" fillId="2" borderId="32" xfId="0" applyNumberFormat="1" applyFont="1" applyFill="1" applyBorder="1" applyAlignment="1">
      <alignment vertical="center" wrapText="1"/>
    </xf>
    <xf numFmtId="165" fontId="13" fillId="5" borderId="13" xfId="0" applyNumberFormat="1" applyFont="1" applyFill="1" applyBorder="1" applyAlignment="1">
      <alignment vertical="center" wrapText="1"/>
    </xf>
    <xf numFmtId="166" fontId="8" fillId="3" borderId="23" xfId="0" applyNumberFormat="1" applyFont="1" applyFill="1" applyBorder="1" applyAlignment="1">
      <alignment vertical="center" wrapText="1"/>
    </xf>
    <xf numFmtId="166" fontId="8" fillId="2" borderId="17" xfId="0" applyNumberFormat="1" applyFont="1" applyFill="1" applyBorder="1" applyAlignment="1">
      <alignment vertical="center" wrapText="1"/>
    </xf>
    <xf numFmtId="166" fontId="10" fillId="2" borderId="28" xfId="0" applyNumberFormat="1" applyFont="1" applyFill="1" applyBorder="1" applyAlignment="1">
      <alignment vertical="center" wrapText="1"/>
    </xf>
    <xf numFmtId="166" fontId="10" fillId="2" borderId="6" xfId="0" applyNumberFormat="1" applyFont="1" applyFill="1" applyBorder="1" applyAlignment="1">
      <alignment vertical="center" wrapText="1"/>
    </xf>
    <xf numFmtId="166" fontId="8" fillId="3" borderId="13" xfId="0" applyNumberFormat="1" applyFont="1" applyFill="1" applyBorder="1" applyAlignment="1">
      <alignment vertical="center" wrapText="1"/>
    </xf>
    <xf numFmtId="166" fontId="8" fillId="5" borderId="13" xfId="0" applyNumberFormat="1" applyFont="1" applyFill="1" applyBorder="1" applyAlignment="1">
      <alignment vertical="center" wrapText="1"/>
    </xf>
    <xf numFmtId="166" fontId="8" fillId="2" borderId="34" xfId="0" applyNumberFormat="1" applyFont="1" applyFill="1" applyBorder="1" applyAlignment="1">
      <alignment vertical="center" wrapText="1"/>
    </xf>
    <xf numFmtId="166" fontId="10" fillId="2" borderId="34" xfId="0" applyNumberFormat="1" applyFont="1" applyFill="1" applyBorder="1" applyAlignment="1">
      <alignment vertical="center" wrapText="1"/>
    </xf>
    <xf numFmtId="166" fontId="8" fillId="2" borderId="27" xfId="0" applyNumberFormat="1" applyFont="1" applyFill="1" applyBorder="1" applyAlignment="1">
      <alignment vertical="center" wrapText="1"/>
    </xf>
    <xf numFmtId="166" fontId="10" fillId="2" borderId="30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vertical="center" wrapText="1"/>
    </xf>
    <xf numFmtId="166" fontId="8" fillId="2" borderId="32" xfId="0" applyNumberFormat="1" applyFont="1" applyFill="1" applyBorder="1" applyAlignment="1">
      <alignment vertical="center" wrapText="1"/>
    </xf>
    <xf numFmtId="166" fontId="10" fillId="2" borderId="21" xfId="0" applyNumberFormat="1" applyFont="1" applyFill="1" applyBorder="1" applyAlignment="1">
      <alignment vertical="center" wrapText="1"/>
    </xf>
    <xf numFmtId="166" fontId="8" fillId="2" borderId="28" xfId="0" applyNumberFormat="1" applyFont="1" applyFill="1" applyBorder="1" applyAlignment="1">
      <alignment vertical="center" wrapText="1"/>
    </xf>
    <xf numFmtId="166" fontId="8" fillId="2" borderId="6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166" fontId="8" fillId="2" borderId="21" xfId="0" applyNumberFormat="1" applyFont="1" applyFill="1" applyBorder="1" applyAlignment="1">
      <alignment vertical="center" wrapText="1"/>
    </xf>
    <xf numFmtId="167" fontId="8" fillId="2" borderId="27" xfId="0" applyNumberFormat="1" applyFont="1" applyFill="1" applyBorder="1" applyAlignment="1">
      <alignment vertical="center" wrapText="1"/>
    </xf>
    <xf numFmtId="165" fontId="14" fillId="2" borderId="6" xfId="0" applyNumberFormat="1" applyFont="1" applyFill="1" applyBorder="1" applyAlignment="1">
      <alignment vertical="center" wrapText="1"/>
    </xf>
    <xf numFmtId="166" fontId="8" fillId="5" borderId="13" xfId="0" applyNumberFormat="1" applyFont="1" applyFill="1" applyBorder="1" applyAlignment="1">
      <alignment horizontal="right" vertical="center" wrapText="1"/>
    </xf>
    <xf numFmtId="166" fontId="8" fillId="2" borderId="9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165" fontId="8" fillId="2" borderId="28" xfId="0" applyNumberFormat="1" applyFont="1" applyFill="1" applyBorder="1" applyAlignment="1">
      <alignment vertical="center" wrapText="1"/>
    </xf>
    <xf numFmtId="165" fontId="19" fillId="3" borderId="13" xfId="0" applyNumberFormat="1" applyFont="1" applyFill="1" applyBorder="1" applyAlignment="1">
      <alignment vertical="center" wrapText="1"/>
    </xf>
    <xf numFmtId="165" fontId="19" fillId="3" borderId="14" xfId="0" applyNumberFormat="1" applyFont="1" applyFill="1" applyBorder="1" applyAlignment="1">
      <alignment vertical="center" wrapText="1"/>
    </xf>
    <xf numFmtId="4" fontId="8" fillId="2" borderId="21" xfId="0" applyNumberFormat="1" applyFont="1" applyFill="1" applyBorder="1" applyAlignment="1">
      <alignment vertical="center" wrapText="1"/>
    </xf>
    <xf numFmtId="168" fontId="8" fillId="2" borderId="30" xfId="0" applyNumberFormat="1" applyFont="1" applyFill="1" applyBorder="1" applyAlignment="1">
      <alignment vertical="center" wrapText="1"/>
    </xf>
    <xf numFmtId="165" fontId="5" fillId="2" borderId="11" xfId="0" applyNumberFormat="1" applyFont="1" applyFill="1" applyBorder="1" applyAlignment="1">
      <alignment vertical="center" wrapText="1"/>
    </xf>
    <xf numFmtId="165" fontId="8" fillId="2" borderId="31" xfId="0" applyNumberFormat="1" applyFont="1" applyFill="1" applyBorder="1" applyAlignment="1">
      <alignment vertical="center" wrapText="1"/>
    </xf>
    <xf numFmtId="166" fontId="19" fillId="3" borderId="14" xfId="0" applyNumberFormat="1" applyFont="1" applyFill="1" applyBorder="1" applyAlignment="1">
      <alignment vertical="center" wrapText="1"/>
    </xf>
    <xf numFmtId="167" fontId="5" fillId="2" borderId="17" xfId="0" applyNumberFormat="1" applyFont="1" applyFill="1" applyBorder="1" applyAlignment="1">
      <alignment vertical="center" wrapText="1"/>
    </xf>
    <xf numFmtId="167" fontId="5" fillId="2" borderId="30" xfId="0" applyNumberFormat="1" applyFont="1" applyFill="1" applyBorder="1" applyAlignment="1">
      <alignment vertical="center" wrapText="1"/>
    </xf>
    <xf numFmtId="167" fontId="8" fillId="2" borderId="28" xfId="0" applyNumberFormat="1" applyFont="1" applyFill="1" applyBorder="1" applyAlignment="1">
      <alignment vertical="center" wrapText="1"/>
    </xf>
    <xf numFmtId="167" fontId="8" fillId="3" borderId="13" xfId="0" applyNumberFormat="1" applyFont="1" applyFill="1" applyBorder="1" applyAlignment="1">
      <alignment vertical="center" wrapText="1"/>
    </xf>
    <xf numFmtId="167" fontId="8" fillId="2" borderId="6" xfId="0" applyNumberFormat="1" applyFont="1" applyFill="1" applyBorder="1" applyAlignment="1">
      <alignment vertical="center" wrapText="1"/>
    </xf>
    <xf numFmtId="167" fontId="19" fillId="2" borderId="13" xfId="0" applyNumberFormat="1" applyFont="1" applyFill="1" applyBorder="1" applyAlignment="1">
      <alignment vertical="center" wrapText="1"/>
    </xf>
    <xf numFmtId="164" fontId="5" fillId="2" borderId="35" xfId="0" applyNumberFormat="1" applyFont="1" applyFill="1" applyBorder="1" applyAlignment="1">
      <alignment vertical="center" wrapText="1"/>
    </xf>
    <xf numFmtId="167" fontId="5" fillId="2" borderId="6" xfId="0" applyNumberFormat="1" applyFont="1" applyFill="1" applyBorder="1" applyAlignment="1">
      <alignment vertical="center" wrapText="1"/>
    </xf>
    <xf numFmtId="168" fontId="5" fillId="2" borderId="30" xfId="0" applyNumberFormat="1" applyFont="1" applyFill="1" applyBorder="1" applyAlignment="1">
      <alignment horizontal="right" vertical="center" wrapText="1"/>
    </xf>
    <xf numFmtId="165" fontId="5" fillId="2" borderId="24" xfId="0" applyNumberFormat="1" applyFont="1" applyFill="1" applyBorder="1" applyAlignment="1">
      <alignment vertical="center" wrapText="1"/>
    </xf>
    <xf numFmtId="166" fontId="8" fillId="2" borderId="23" xfId="0" applyNumberFormat="1" applyFont="1" applyFill="1" applyBorder="1" applyAlignment="1">
      <alignment vertical="center" wrapText="1"/>
    </xf>
    <xf numFmtId="165" fontId="5" fillId="3" borderId="35" xfId="0" applyNumberFormat="1" applyFont="1" applyFill="1" applyBorder="1" applyAlignment="1">
      <alignment vertical="center" wrapText="1"/>
    </xf>
    <xf numFmtId="167" fontId="8" fillId="2" borderId="23" xfId="0" applyNumberFormat="1" applyFont="1" applyFill="1" applyBorder="1" applyAlignment="1">
      <alignment vertical="center" wrapText="1"/>
    </xf>
    <xf numFmtId="167" fontId="5" fillId="2" borderId="13" xfId="0" applyNumberFormat="1" applyFont="1" applyFill="1" applyBorder="1" applyAlignment="1">
      <alignment vertical="center" wrapText="1"/>
    </xf>
    <xf numFmtId="167" fontId="5" fillId="2" borderId="14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left" vertical="center"/>
    </xf>
    <xf numFmtId="0" fontId="21" fillId="4" borderId="12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5"/>
  <sheetViews>
    <sheetView tabSelected="1" topLeftCell="A147" zoomScale="70" zoomScaleNormal="70" workbookViewId="0">
      <selection activeCell="I160" sqref="I160"/>
    </sheetView>
  </sheetViews>
  <sheetFormatPr defaultRowHeight="30" x14ac:dyDescent="0.25"/>
  <cols>
    <col min="1" max="1" width="76.28515625" style="3" customWidth="1"/>
    <col min="2" max="2" width="9.42578125" style="85" customWidth="1"/>
    <col min="3" max="3" width="14.7109375" style="4" customWidth="1"/>
    <col min="4" max="4" width="20.5703125" style="4" customWidth="1"/>
    <col min="5" max="5" width="19" style="191" customWidth="1"/>
    <col min="6" max="6" width="24.140625" style="3" customWidth="1"/>
    <col min="7" max="7" width="16.42578125" style="3" customWidth="1"/>
    <col min="8" max="8" width="17.28515625" style="3" customWidth="1"/>
    <col min="9" max="9" width="16.42578125" style="3" customWidth="1"/>
    <col min="10" max="10" width="18.85546875" style="3" customWidth="1"/>
    <col min="11" max="11" width="24.7109375" style="3" customWidth="1"/>
    <col min="12" max="12" width="9.140625" style="25" hidden="1" customWidth="1"/>
    <col min="13" max="252" width="9.140625" style="25"/>
    <col min="253" max="253" width="88.42578125" style="25" customWidth="1"/>
    <col min="254" max="254" width="10.85546875" style="25" customWidth="1"/>
    <col min="255" max="255" width="14.140625" style="25" customWidth="1"/>
    <col min="256" max="256" width="16.28515625" style="25" customWidth="1"/>
    <col min="257" max="257" width="17.85546875" style="25" customWidth="1"/>
    <col min="258" max="258" width="16.42578125" style="25" customWidth="1"/>
    <col min="259" max="259" width="17.28515625" style="25" customWidth="1"/>
    <col min="260" max="260" width="16.42578125" style="25" customWidth="1"/>
    <col min="261" max="261" width="18.85546875" style="25" customWidth="1"/>
    <col min="262" max="262" width="24.7109375" style="25" customWidth="1"/>
    <col min="263" max="263" width="0" style="25" hidden="1" customWidth="1"/>
    <col min="264" max="264" width="9.7109375" style="25" bestFit="1" customWidth="1"/>
    <col min="265" max="508" width="9.140625" style="25"/>
    <col min="509" max="509" width="88.42578125" style="25" customWidth="1"/>
    <col min="510" max="510" width="10.85546875" style="25" customWidth="1"/>
    <col min="511" max="511" width="14.140625" style="25" customWidth="1"/>
    <col min="512" max="512" width="16.28515625" style="25" customWidth="1"/>
    <col min="513" max="513" width="17.85546875" style="25" customWidth="1"/>
    <col min="514" max="514" width="16.42578125" style="25" customWidth="1"/>
    <col min="515" max="515" width="17.28515625" style="25" customWidth="1"/>
    <col min="516" max="516" width="16.42578125" style="25" customWidth="1"/>
    <col min="517" max="517" width="18.85546875" style="25" customWidth="1"/>
    <col min="518" max="518" width="24.7109375" style="25" customWidth="1"/>
    <col min="519" max="519" width="0" style="25" hidden="1" customWidth="1"/>
    <col min="520" max="520" width="9.7109375" style="25" bestFit="1" customWidth="1"/>
    <col min="521" max="764" width="9.140625" style="25"/>
    <col min="765" max="765" width="88.42578125" style="25" customWidth="1"/>
    <col min="766" max="766" width="10.85546875" style="25" customWidth="1"/>
    <col min="767" max="767" width="14.140625" style="25" customWidth="1"/>
    <col min="768" max="768" width="16.28515625" style="25" customWidth="1"/>
    <col min="769" max="769" width="17.85546875" style="25" customWidth="1"/>
    <col min="770" max="770" width="16.42578125" style="25" customWidth="1"/>
    <col min="771" max="771" width="17.28515625" style="25" customWidth="1"/>
    <col min="772" max="772" width="16.42578125" style="25" customWidth="1"/>
    <col min="773" max="773" width="18.85546875" style="25" customWidth="1"/>
    <col min="774" max="774" width="24.7109375" style="25" customWidth="1"/>
    <col min="775" max="775" width="0" style="25" hidden="1" customWidth="1"/>
    <col min="776" max="776" width="9.7109375" style="25" bestFit="1" customWidth="1"/>
    <col min="777" max="1020" width="9.140625" style="25"/>
    <col min="1021" max="1021" width="88.42578125" style="25" customWidth="1"/>
    <col min="1022" max="1022" width="10.85546875" style="25" customWidth="1"/>
    <col min="1023" max="1023" width="14.140625" style="25" customWidth="1"/>
    <col min="1024" max="1024" width="16.28515625" style="25" customWidth="1"/>
    <col min="1025" max="1025" width="17.85546875" style="25" customWidth="1"/>
    <col min="1026" max="1026" width="16.42578125" style="25" customWidth="1"/>
    <col min="1027" max="1027" width="17.28515625" style="25" customWidth="1"/>
    <col min="1028" max="1028" width="16.42578125" style="25" customWidth="1"/>
    <col min="1029" max="1029" width="18.85546875" style="25" customWidth="1"/>
    <col min="1030" max="1030" width="24.7109375" style="25" customWidth="1"/>
    <col min="1031" max="1031" width="0" style="25" hidden="1" customWidth="1"/>
    <col min="1032" max="1032" width="9.7109375" style="25" bestFit="1" customWidth="1"/>
    <col min="1033" max="1276" width="9.140625" style="25"/>
    <col min="1277" max="1277" width="88.42578125" style="25" customWidth="1"/>
    <col min="1278" max="1278" width="10.85546875" style="25" customWidth="1"/>
    <col min="1279" max="1279" width="14.140625" style="25" customWidth="1"/>
    <col min="1280" max="1280" width="16.28515625" style="25" customWidth="1"/>
    <col min="1281" max="1281" width="17.85546875" style="25" customWidth="1"/>
    <col min="1282" max="1282" width="16.42578125" style="25" customWidth="1"/>
    <col min="1283" max="1283" width="17.28515625" style="25" customWidth="1"/>
    <col min="1284" max="1284" width="16.42578125" style="25" customWidth="1"/>
    <col min="1285" max="1285" width="18.85546875" style="25" customWidth="1"/>
    <col min="1286" max="1286" width="24.7109375" style="25" customWidth="1"/>
    <col min="1287" max="1287" width="0" style="25" hidden="1" customWidth="1"/>
    <col min="1288" max="1288" width="9.7109375" style="25" bestFit="1" customWidth="1"/>
    <col min="1289" max="1532" width="9.140625" style="25"/>
    <col min="1533" max="1533" width="88.42578125" style="25" customWidth="1"/>
    <col min="1534" max="1534" width="10.85546875" style="25" customWidth="1"/>
    <col min="1535" max="1535" width="14.140625" style="25" customWidth="1"/>
    <col min="1536" max="1536" width="16.28515625" style="25" customWidth="1"/>
    <col min="1537" max="1537" width="17.85546875" style="25" customWidth="1"/>
    <col min="1538" max="1538" width="16.42578125" style="25" customWidth="1"/>
    <col min="1539" max="1539" width="17.28515625" style="25" customWidth="1"/>
    <col min="1540" max="1540" width="16.42578125" style="25" customWidth="1"/>
    <col min="1541" max="1541" width="18.85546875" style="25" customWidth="1"/>
    <col min="1542" max="1542" width="24.7109375" style="25" customWidth="1"/>
    <col min="1543" max="1543" width="0" style="25" hidden="1" customWidth="1"/>
    <col min="1544" max="1544" width="9.7109375" style="25" bestFit="1" customWidth="1"/>
    <col min="1545" max="1788" width="9.140625" style="25"/>
    <col min="1789" max="1789" width="88.42578125" style="25" customWidth="1"/>
    <col min="1790" max="1790" width="10.85546875" style="25" customWidth="1"/>
    <col min="1791" max="1791" width="14.140625" style="25" customWidth="1"/>
    <col min="1792" max="1792" width="16.28515625" style="25" customWidth="1"/>
    <col min="1793" max="1793" width="17.85546875" style="25" customWidth="1"/>
    <col min="1794" max="1794" width="16.42578125" style="25" customWidth="1"/>
    <col min="1795" max="1795" width="17.28515625" style="25" customWidth="1"/>
    <col min="1796" max="1796" width="16.42578125" style="25" customWidth="1"/>
    <col min="1797" max="1797" width="18.85546875" style="25" customWidth="1"/>
    <col min="1798" max="1798" width="24.7109375" style="25" customWidth="1"/>
    <col min="1799" max="1799" width="0" style="25" hidden="1" customWidth="1"/>
    <col min="1800" max="1800" width="9.7109375" style="25" bestFit="1" customWidth="1"/>
    <col min="1801" max="2044" width="9.140625" style="25"/>
    <col min="2045" max="2045" width="88.42578125" style="25" customWidth="1"/>
    <col min="2046" max="2046" width="10.85546875" style="25" customWidth="1"/>
    <col min="2047" max="2047" width="14.140625" style="25" customWidth="1"/>
    <col min="2048" max="2048" width="16.28515625" style="25" customWidth="1"/>
    <col min="2049" max="2049" width="17.85546875" style="25" customWidth="1"/>
    <col min="2050" max="2050" width="16.42578125" style="25" customWidth="1"/>
    <col min="2051" max="2051" width="17.28515625" style="25" customWidth="1"/>
    <col min="2052" max="2052" width="16.42578125" style="25" customWidth="1"/>
    <col min="2053" max="2053" width="18.85546875" style="25" customWidth="1"/>
    <col min="2054" max="2054" width="24.7109375" style="25" customWidth="1"/>
    <col min="2055" max="2055" width="0" style="25" hidden="1" customWidth="1"/>
    <col min="2056" max="2056" width="9.7109375" style="25" bestFit="1" customWidth="1"/>
    <col min="2057" max="2300" width="9.140625" style="25"/>
    <col min="2301" max="2301" width="88.42578125" style="25" customWidth="1"/>
    <col min="2302" max="2302" width="10.85546875" style="25" customWidth="1"/>
    <col min="2303" max="2303" width="14.140625" style="25" customWidth="1"/>
    <col min="2304" max="2304" width="16.28515625" style="25" customWidth="1"/>
    <col min="2305" max="2305" width="17.85546875" style="25" customWidth="1"/>
    <col min="2306" max="2306" width="16.42578125" style="25" customWidth="1"/>
    <col min="2307" max="2307" width="17.28515625" style="25" customWidth="1"/>
    <col min="2308" max="2308" width="16.42578125" style="25" customWidth="1"/>
    <col min="2309" max="2309" width="18.85546875" style="25" customWidth="1"/>
    <col min="2310" max="2310" width="24.7109375" style="25" customWidth="1"/>
    <col min="2311" max="2311" width="0" style="25" hidden="1" customWidth="1"/>
    <col min="2312" max="2312" width="9.7109375" style="25" bestFit="1" customWidth="1"/>
    <col min="2313" max="2556" width="9.140625" style="25"/>
    <col min="2557" max="2557" width="88.42578125" style="25" customWidth="1"/>
    <col min="2558" max="2558" width="10.85546875" style="25" customWidth="1"/>
    <col min="2559" max="2559" width="14.140625" style="25" customWidth="1"/>
    <col min="2560" max="2560" width="16.28515625" style="25" customWidth="1"/>
    <col min="2561" max="2561" width="17.85546875" style="25" customWidth="1"/>
    <col min="2562" max="2562" width="16.42578125" style="25" customWidth="1"/>
    <col min="2563" max="2563" width="17.28515625" style="25" customWidth="1"/>
    <col min="2564" max="2564" width="16.42578125" style="25" customWidth="1"/>
    <col min="2565" max="2565" width="18.85546875" style="25" customWidth="1"/>
    <col min="2566" max="2566" width="24.7109375" style="25" customWidth="1"/>
    <col min="2567" max="2567" width="0" style="25" hidden="1" customWidth="1"/>
    <col min="2568" max="2568" width="9.7109375" style="25" bestFit="1" customWidth="1"/>
    <col min="2569" max="2812" width="9.140625" style="25"/>
    <col min="2813" max="2813" width="88.42578125" style="25" customWidth="1"/>
    <col min="2814" max="2814" width="10.85546875" style="25" customWidth="1"/>
    <col min="2815" max="2815" width="14.140625" style="25" customWidth="1"/>
    <col min="2816" max="2816" width="16.28515625" style="25" customWidth="1"/>
    <col min="2817" max="2817" width="17.85546875" style="25" customWidth="1"/>
    <col min="2818" max="2818" width="16.42578125" style="25" customWidth="1"/>
    <col min="2819" max="2819" width="17.28515625" style="25" customWidth="1"/>
    <col min="2820" max="2820" width="16.42578125" style="25" customWidth="1"/>
    <col min="2821" max="2821" width="18.85546875" style="25" customWidth="1"/>
    <col min="2822" max="2822" width="24.7109375" style="25" customWidth="1"/>
    <col min="2823" max="2823" width="0" style="25" hidden="1" customWidth="1"/>
    <col min="2824" max="2824" width="9.7109375" style="25" bestFit="1" customWidth="1"/>
    <col min="2825" max="3068" width="9.140625" style="25"/>
    <col min="3069" max="3069" width="88.42578125" style="25" customWidth="1"/>
    <col min="3070" max="3070" width="10.85546875" style="25" customWidth="1"/>
    <col min="3071" max="3071" width="14.140625" style="25" customWidth="1"/>
    <col min="3072" max="3072" width="16.28515625" style="25" customWidth="1"/>
    <col min="3073" max="3073" width="17.85546875" style="25" customWidth="1"/>
    <col min="3074" max="3074" width="16.42578125" style="25" customWidth="1"/>
    <col min="3075" max="3075" width="17.28515625" style="25" customWidth="1"/>
    <col min="3076" max="3076" width="16.42578125" style="25" customWidth="1"/>
    <col min="3077" max="3077" width="18.85546875" style="25" customWidth="1"/>
    <col min="3078" max="3078" width="24.7109375" style="25" customWidth="1"/>
    <col min="3079" max="3079" width="0" style="25" hidden="1" customWidth="1"/>
    <col min="3080" max="3080" width="9.7109375" style="25" bestFit="1" customWidth="1"/>
    <col min="3081" max="3324" width="9.140625" style="25"/>
    <col min="3325" max="3325" width="88.42578125" style="25" customWidth="1"/>
    <col min="3326" max="3326" width="10.85546875" style="25" customWidth="1"/>
    <col min="3327" max="3327" width="14.140625" style="25" customWidth="1"/>
    <col min="3328" max="3328" width="16.28515625" style="25" customWidth="1"/>
    <col min="3329" max="3329" width="17.85546875" style="25" customWidth="1"/>
    <col min="3330" max="3330" width="16.42578125" style="25" customWidth="1"/>
    <col min="3331" max="3331" width="17.28515625" style="25" customWidth="1"/>
    <col min="3332" max="3332" width="16.42578125" style="25" customWidth="1"/>
    <col min="3333" max="3333" width="18.85546875" style="25" customWidth="1"/>
    <col min="3334" max="3334" width="24.7109375" style="25" customWidth="1"/>
    <col min="3335" max="3335" width="0" style="25" hidden="1" customWidth="1"/>
    <col min="3336" max="3336" width="9.7109375" style="25" bestFit="1" customWidth="1"/>
    <col min="3337" max="3580" width="9.140625" style="25"/>
    <col min="3581" max="3581" width="88.42578125" style="25" customWidth="1"/>
    <col min="3582" max="3582" width="10.85546875" style="25" customWidth="1"/>
    <col min="3583" max="3583" width="14.140625" style="25" customWidth="1"/>
    <col min="3584" max="3584" width="16.28515625" style="25" customWidth="1"/>
    <col min="3585" max="3585" width="17.85546875" style="25" customWidth="1"/>
    <col min="3586" max="3586" width="16.42578125" style="25" customWidth="1"/>
    <col min="3587" max="3587" width="17.28515625" style="25" customWidth="1"/>
    <col min="3588" max="3588" width="16.42578125" style="25" customWidth="1"/>
    <col min="3589" max="3589" width="18.85546875" style="25" customWidth="1"/>
    <col min="3590" max="3590" width="24.7109375" style="25" customWidth="1"/>
    <col min="3591" max="3591" width="0" style="25" hidden="1" customWidth="1"/>
    <col min="3592" max="3592" width="9.7109375" style="25" bestFit="1" customWidth="1"/>
    <col min="3593" max="3836" width="9.140625" style="25"/>
    <col min="3837" max="3837" width="88.42578125" style="25" customWidth="1"/>
    <col min="3838" max="3838" width="10.85546875" style="25" customWidth="1"/>
    <col min="3839" max="3839" width="14.140625" style="25" customWidth="1"/>
    <col min="3840" max="3840" width="16.28515625" style="25" customWidth="1"/>
    <col min="3841" max="3841" width="17.85546875" style="25" customWidth="1"/>
    <col min="3842" max="3842" width="16.42578125" style="25" customWidth="1"/>
    <col min="3843" max="3843" width="17.28515625" style="25" customWidth="1"/>
    <col min="3844" max="3844" width="16.42578125" style="25" customWidth="1"/>
    <col min="3845" max="3845" width="18.85546875" style="25" customWidth="1"/>
    <col min="3846" max="3846" width="24.7109375" style="25" customWidth="1"/>
    <col min="3847" max="3847" width="0" style="25" hidden="1" customWidth="1"/>
    <col min="3848" max="3848" width="9.7109375" style="25" bestFit="1" customWidth="1"/>
    <col min="3849" max="4092" width="9.140625" style="25"/>
    <col min="4093" max="4093" width="88.42578125" style="25" customWidth="1"/>
    <col min="4094" max="4094" width="10.85546875" style="25" customWidth="1"/>
    <col min="4095" max="4095" width="14.140625" style="25" customWidth="1"/>
    <col min="4096" max="4096" width="16.28515625" style="25" customWidth="1"/>
    <col min="4097" max="4097" width="17.85546875" style="25" customWidth="1"/>
    <col min="4098" max="4098" width="16.42578125" style="25" customWidth="1"/>
    <col min="4099" max="4099" width="17.28515625" style="25" customWidth="1"/>
    <col min="4100" max="4100" width="16.42578125" style="25" customWidth="1"/>
    <col min="4101" max="4101" width="18.85546875" style="25" customWidth="1"/>
    <col min="4102" max="4102" width="24.7109375" style="25" customWidth="1"/>
    <col min="4103" max="4103" width="0" style="25" hidden="1" customWidth="1"/>
    <col min="4104" max="4104" width="9.7109375" style="25" bestFit="1" customWidth="1"/>
    <col min="4105" max="4348" width="9.140625" style="25"/>
    <col min="4349" max="4349" width="88.42578125" style="25" customWidth="1"/>
    <col min="4350" max="4350" width="10.85546875" style="25" customWidth="1"/>
    <col min="4351" max="4351" width="14.140625" style="25" customWidth="1"/>
    <col min="4352" max="4352" width="16.28515625" style="25" customWidth="1"/>
    <col min="4353" max="4353" width="17.85546875" style="25" customWidth="1"/>
    <col min="4354" max="4354" width="16.42578125" style="25" customWidth="1"/>
    <col min="4355" max="4355" width="17.28515625" style="25" customWidth="1"/>
    <col min="4356" max="4356" width="16.42578125" style="25" customWidth="1"/>
    <col min="4357" max="4357" width="18.85546875" style="25" customWidth="1"/>
    <col min="4358" max="4358" width="24.7109375" style="25" customWidth="1"/>
    <col min="4359" max="4359" width="0" style="25" hidden="1" customWidth="1"/>
    <col min="4360" max="4360" width="9.7109375" style="25" bestFit="1" customWidth="1"/>
    <col min="4361" max="4604" width="9.140625" style="25"/>
    <col min="4605" max="4605" width="88.42578125" style="25" customWidth="1"/>
    <col min="4606" max="4606" width="10.85546875" style="25" customWidth="1"/>
    <col min="4607" max="4607" width="14.140625" style="25" customWidth="1"/>
    <col min="4608" max="4608" width="16.28515625" style="25" customWidth="1"/>
    <col min="4609" max="4609" width="17.85546875" style="25" customWidth="1"/>
    <col min="4610" max="4610" width="16.42578125" style="25" customWidth="1"/>
    <col min="4611" max="4611" width="17.28515625" style="25" customWidth="1"/>
    <col min="4612" max="4612" width="16.42578125" style="25" customWidth="1"/>
    <col min="4613" max="4613" width="18.85546875" style="25" customWidth="1"/>
    <col min="4614" max="4614" width="24.7109375" style="25" customWidth="1"/>
    <col min="4615" max="4615" width="0" style="25" hidden="1" customWidth="1"/>
    <col min="4616" max="4616" width="9.7109375" style="25" bestFit="1" customWidth="1"/>
    <col min="4617" max="4860" width="9.140625" style="25"/>
    <col min="4861" max="4861" width="88.42578125" style="25" customWidth="1"/>
    <col min="4862" max="4862" width="10.85546875" style="25" customWidth="1"/>
    <col min="4863" max="4863" width="14.140625" style="25" customWidth="1"/>
    <col min="4864" max="4864" width="16.28515625" style="25" customWidth="1"/>
    <col min="4865" max="4865" width="17.85546875" style="25" customWidth="1"/>
    <col min="4866" max="4866" width="16.42578125" style="25" customWidth="1"/>
    <col min="4867" max="4867" width="17.28515625" style="25" customWidth="1"/>
    <col min="4868" max="4868" width="16.42578125" style="25" customWidth="1"/>
    <col min="4869" max="4869" width="18.85546875" style="25" customWidth="1"/>
    <col min="4870" max="4870" width="24.7109375" style="25" customWidth="1"/>
    <col min="4871" max="4871" width="0" style="25" hidden="1" customWidth="1"/>
    <col min="4872" max="4872" width="9.7109375" style="25" bestFit="1" customWidth="1"/>
    <col min="4873" max="5116" width="9.140625" style="25"/>
    <col min="5117" max="5117" width="88.42578125" style="25" customWidth="1"/>
    <col min="5118" max="5118" width="10.85546875" style="25" customWidth="1"/>
    <col min="5119" max="5119" width="14.140625" style="25" customWidth="1"/>
    <col min="5120" max="5120" width="16.28515625" style="25" customWidth="1"/>
    <col min="5121" max="5121" width="17.85546875" style="25" customWidth="1"/>
    <col min="5122" max="5122" width="16.42578125" style="25" customWidth="1"/>
    <col min="5123" max="5123" width="17.28515625" style="25" customWidth="1"/>
    <col min="5124" max="5124" width="16.42578125" style="25" customWidth="1"/>
    <col min="5125" max="5125" width="18.85546875" style="25" customWidth="1"/>
    <col min="5126" max="5126" width="24.7109375" style="25" customWidth="1"/>
    <col min="5127" max="5127" width="0" style="25" hidden="1" customWidth="1"/>
    <col min="5128" max="5128" width="9.7109375" style="25" bestFit="1" customWidth="1"/>
    <col min="5129" max="5372" width="9.140625" style="25"/>
    <col min="5373" max="5373" width="88.42578125" style="25" customWidth="1"/>
    <col min="5374" max="5374" width="10.85546875" style="25" customWidth="1"/>
    <col min="5375" max="5375" width="14.140625" style="25" customWidth="1"/>
    <col min="5376" max="5376" width="16.28515625" style="25" customWidth="1"/>
    <col min="5377" max="5377" width="17.85546875" style="25" customWidth="1"/>
    <col min="5378" max="5378" width="16.42578125" style="25" customWidth="1"/>
    <col min="5379" max="5379" width="17.28515625" style="25" customWidth="1"/>
    <col min="5380" max="5380" width="16.42578125" style="25" customWidth="1"/>
    <col min="5381" max="5381" width="18.85546875" style="25" customWidth="1"/>
    <col min="5382" max="5382" width="24.7109375" style="25" customWidth="1"/>
    <col min="5383" max="5383" width="0" style="25" hidden="1" customWidth="1"/>
    <col min="5384" max="5384" width="9.7109375" style="25" bestFit="1" customWidth="1"/>
    <col min="5385" max="5628" width="9.140625" style="25"/>
    <col min="5629" max="5629" width="88.42578125" style="25" customWidth="1"/>
    <col min="5630" max="5630" width="10.85546875" style="25" customWidth="1"/>
    <col min="5631" max="5631" width="14.140625" style="25" customWidth="1"/>
    <col min="5632" max="5632" width="16.28515625" style="25" customWidth="1"/>
    <col min="5633" max="5633" width="17.85546875" style="25" customWidth="1"/>
    <col min="5634" max="5634" width="16.42578125" style="25" customWidth="1"/>
    <col min="5635" max="5635" width="17.28515625" style="25" customWidth="1"/>
    <col min="5636" max="5636" width="16.42578125" style="25" customWidth="1"/>
    <col min="5637" max="5637" width="18.85546875" style="25" customWidth="1"/>
    <col min="5638" max="5638" width="24.7109375" style="25" customWidth="1"/>
    <col min="5639" max="5639" width="0" style="25" hidden="1" customWidth="1"/>
    <col min="5640" max="5640" width="9.7109375" style="25" bestFit="1" customWidth="1"/>
    <col min="5641" max="5884" width="9.140625" style="25"/>
    <col min="5885" max="5885" width="88.42578125" style="25" customWidth="1"/>
    <col min="5886" max="5886" width="10.85546875" style="25" customWidth="1"/>
    <col min="5887" max="5887" width="14.140625" style="25" customWidth="1"/>
    <col min="5888" max="5888" width="16.28515625" style="25" customWidth="1"/>
    <col min="5889" max="5889" width="17.85546875" style="25" customWidth="1"/>
    <col min="5890" max="5890" width="16.42578125" style="25" customWidth="1"/>
    <col min="5891" max="5891" width="17.28515625" style="25" customWidth="1"/>
    <col min="5892" max="5892" width="16.42578125" style="25" customWidth="1"/>
    <col min="5893" max="5893" width="18.85546875" style="25" customWidth="1"/>
    <col min="5894" max="5894" width="24.7109375" style="25" customWidth="1"/>
    <col min="5895" max="5895" width="0" style="25" hidden="1" customWidth="1"/>
    <col min="5896" max="5896" width="9.7109375" style="25" bestFit="1" customWidth="1"/>
    <col min="5897" max="6140" width="9.140625" style="25"/>
    <col min="6141" max="6141" width="88.42578125" style="25" customWidth="1"/>
    <col min="6142" max="6142" width="10.85546875" style="25" customWidth="1"/>
    <col min="6143" max="6143" width="14.140625" style="25" customWidth="1"/>
    <col min="6144" max="6144" width="16.28515625" style="25" customWidth="1"/>
    <col min="6145" max="6145" width="17.85546875" style="25" customWidth="1"/>
    <col min="6146" max="6146" width="16.42578125" style="25" customWidth="1"/>
    <col min="6147" max="6147" width="17.28515625" style="25" customWidth="1"/>
    <col min="6148" max="6148" width="16.42578125" style="25" customWidth="1"/>
    <col min="6149" max="6149" width="18.85546875" style="25" customWidth="1"/>
    <col min="6150" max="6150" width="24.7109375" style="25" customWidth="1"/>
    <col min="6151" max="6151" width="0" style="25" hidden="1" customWidth="1"/>
    <col min="6152" max="6152" width="9.7109375" style="25" bestFit="1" customWidth="1"/>
    <col min="6153" max="6396" width="9.140625" style="25"/>
    <col min="6397" max="6397" width="88.42578125" style="25" customWidth="1"/>
    <col min="6398" max="6398" width="10.85546875" style="25" customWidth="1"/>
    <col min="6399" max="6399" width="14.140625" style="25" customWidth="1"/>
    <col min="6400" max="6400" width="16.28515625" style="25" customWidth="1"/>
    <col min="6401" max="6401" width="17.85546875" style="25" customWidth="1"/>
    <col min="6402" max="6402" width="16.42578125" style="25" customWidth="1"/>
    <col min="6403" max="6403" width="17.28515625" style="25" customWidth="1"/>
    <col min="6404" max="6404" width="16.42578125" style="25" customWidth="1"/>
    <col min="6405" max="6405" width="18.85546875" style="25" customWidth="1"/>
    <col min="6406" max="6406" width="24.7109375" style="25" customWidth="1"/>
    <col min="6407" max="6407" width="0" style="25" hidden="1" customWidth="1"/>
    <col min="6408" max="6408" width="9.7109375" style="25" bestFit="1" customWidth="1"/>
    <col min="6409" max="6652" width="9.140625" style="25"/>
    <col min="6653" max="6653" width="88.42578125" style="25" customWidth="1"/>
    <col min="6654" max="6654" width="10.85546875" style="25" customWidth="1"/>
    <col min="6655" max="6655" width="14.140625" style="25" customWidth="1"/>
    <col min="6656" max="6656" width="16.28515625" style="25" customWidth="1"/>
    <col min="6657" max="6657" width="17.85546875" style="25" customWidth="1"/>
    <col min="6658" max="6658" width="16.42578125" style="25" customWidth="1"/>
    <col min="6659" max="6659" width="17.28515625" style="25" customWidth="1"/>
    <col min="6660" max="6660" width="16.42578125" style="25" customWidth="1"/>
    <col min="6661" max="6661" width="18.85546875" style="25" customWidth="1"/>
    <col min="6662" max="6662" width="24.7109375" style="25" customWidth="1"/>
    <col min="6663" max="6663" width="0" style="25" hidden="1" customWidth="1"/>
    <col min="6664" max="6664" width="9.7109375" style="25" bestFit="1" customWidth="1"/>
    <col min="6665" max="6908" width="9.140625" style="25"/>
    <col min="6909" max="6909" width="88.42578125" style="25" customWidth="1"/>
    <col min="6910" max="6910" width="10.85546875" style="25" customWidth="1"/>
    <col min="6911" max="6911" width="14.140625" style="25" customWidth="1"/>
    <col min="6912" max="6912" width="16.28515625" style="25" customWidth="1"/>
    <col min="6913" max="6913" width="17.85546875" style="25" customWidth="1"/>
    <col min="6914" max="6914" width="16.42578125" style="25" customWidth="1"/>
    <col min="6915" max="6915" width="17.28515625" style="25" customWidth="1"/>
    <col min="6916" max="6916" width="16.42578125" style="25" customWidth="1"/>
    <col min="6917" max="6917" width="18.85546875" style="25" customWidth="1"/>
    <col min="6918" max="6918" width="24.7109375" style="25" customWidth="1"/>
    <col min="6919" max="6919" width="0" style="25" hidden="1" customWidth="1"/>
    <col min="6920" max="6920" width="9.7109375" style="25" bestFit="1" customWidth="1"/>
    <col min="6921" max="7164" width="9.140625" style="25"/>
    <col min="7165" max="7165" width="88.42578125" style="25" customWidth="1"/>
    <col min="7166" max="7166" width="10.85546875" style="25" customWidth="1"/>
    <col min="7167" max="7167" width="14.140625" style="25" customWidth="1"/>
    <col min="7168" max="7168" width="16.28515625" style="25" customWidth="1"/>
    <col min="7169" max="7169" width="17.85546875" style="25" customWidth="1"/>
    <col min="7170" max="7170" width="16.42578125" style="25" customWidth="1"/>
    <col min="7171" max="7171" width="17.28515625" style="25" customWidth="1"/>
    <col min="7172" max="7172" width="16.42578125" style="25" customWidth="1"/>
    <col min="7173" max="7173" width="18.85546875" style="25" customWidth="1"/>
    <col min="7174" max="7174" width="24.7109375" style="25" customWidth="1"/>
    <col min="7175" max="7175" width="0" style="25" hidden="1" customWidth="1"/>
    <col min="7176" max="7176" width="9.7109375" style="25" bestFit="1" customWidth="1"/>
    <col min="7177" max="7420" width="9.140625" style="25"/>
    <col min="7421" max="7421" width="88.42578125" style="25" customWidth="1"/>
    <col min="7422" max="7422" width="10.85546875" style="25" customWidth="1"/>
    <col min="7423" max="7423" width="14.140625" style="25" customWidth="1"/>
    <col min="7424" max="7424" width="16.28515625" style="25" customWidth="1"/>
    <col min="7425" max="7425" width="17.85546875" style="25" customWidth="1"/>
    <col min="7426" max="7426" width="16.42578125" style="25" customWidth="1"/>
    <col min="7427" max="7427" width="17.28515625" style="25" customWidth="1"/>
    <col min="7428" max="7428" width="16.42578125" style="25" customWidth="1"/>
    <col min="7429" max="7429" width="18.85546875" style="25" customWidth="1"/>
    <col min="7430" max="7430" width="24.7109375" style="25" customWidth="1"/>
    <col min="7431" max="7431" width="0" style="25" hidden="1" customWidth="1"/>
    <col min="7432" max="7432" width="9.7109375" style="25" bestFit="1" customWidth="1"/>
    <col min="7433" max="7676" width="9.140625" style="25"/>
    <col min="7677" max="7677" width="88.42578125" style="25" customWidth="1"/>
    <col min="7678" max="7678" width="10.85546875" style="25" customWidth="1"/>
    <col min="7679" max="7679" width="14.140625" style="25" customWidth="1"/>
    <col min="7680" max="7680" width="16.28515625" style="25" customWidth="1"/>
    <col min="7681" max="7681" width="17.85546875" style="25" customWidth="1"/>
    <col min="7682" max="7682" width="16.42578125" style="25" customWidth="1"/>
    <col min="7683" max="7683" width="17.28515625" style="25" customWidth="1"/>
    <col min="7684" max="7684" width="16.42578125" style="25" customWidth="1"/>
    <col min="7685" max="7685" width="18.85546875" style="25" customWidth="1"/>
    <col min="7686" max="7686" width="24.7109375" style="25" customWidth="1"/>
    <col min="7687" max="7687" width="0" style="25" hidden="1" customWidth="1"/>
    <col min="7688" max="7688" width="9.7109375" style="25" bestFit="1" customWidth="1"/>
    <col min="7689" max="7932" width="9.140625" style="25"/>
    <col min="7933" max="7933" width="88.42578125" style="25" customWidth="1"/>
    <col min="7934" max="7934" width="10.85546875" style="25" customWidth="1"/>
    <col min="7935" max="7935" width="14.140625" style="25" customWidth="1"/>
    <col min="7936" max="7936" width="16.28515625" style="25" customWidth="1"/>
    <col min="7937" max="7937" width="17.85546875" style="25" customWidth="1"/>
    <col min="7938" max="7938" width="16.42578125" style="25" customWidth="1"/>
    <col min="7939" max="7939" width="17.28515625" style="25" customWidth="1"/>
    <col min="7940" max="7940" width="16.42578125" style="25" customWidth="1"/>
    <col min="7941" max="7941" width="18.85546875" style="25" customWidth="1"/>
    <col min="7942" max="7942" width="24.7109375" style="25" customWidth="1"/>
    <col min="7943" max="7943" width="0" style="25" hidden="1" customWidth="1"/>
    <col min="7944" max="7944" width="9.7109375" style="25" bestFit="1" customWidth="1"/>
    <col min="7945" max="8188" width="9.140625" style="25"/>
    <col min="8189" max="8189" width="88.42578125" style="25" customWidth="1"/>
    <col min="8190" max="8190" width="10.85546875" style="25" customWidth="1"/>
    <col min="8191" max="8191" width="14.140625" style="25" customWidth="1"/>
    <col min="8192" max="8192" width="16.28515625" style="25" customWidth="1"/>
    <col min="8193" max="8193" width="17.85546875" style="25" customWidth="1"/>
    <col min="8194" max="8194" width="16.42578125" style="25" customWidth="1"/>
    <col min="8195" max="8195" width="17.28515625" style="25" customWidth="1"/>
    <col min="8196" max="8196" width="16.42578125" style="25" customWidth="1"/>
    <col min="8197" max="8197" width="18.85546875" style="25" customWidth="1"/>
    <col min="8198" max="8198" width="24.7109375" style="25" customWidth="1"/>
    <col min="8199" max="8199" width="0" style="25" hidden="1" customWidth="1"/>
    <col min="8200" max="8200" width="9.7109375" style="25" bestFit="1" customWidth="1"/>
    <col min="8201" max="8444" width="9.140625" style="25"/>
    <col min="8445" max="8445" width="88.42578125" style="25" customWidth="1"/>
    <col min="8446" max="8446" width="10.85546875" style="25" customWidth="1"/>
    <col min="8447" max="8447" width="14.140625" style="25" customWidth="1"/>
    <col min="8448" max="8448" width="16.28515625" style="25" customWidth="1"/>
    <col min="8449" max="8449" width="17.85546875" style="25" customWidth="1"/>
    <col min="8450" max="8450" width="16.42578125" style="25" customWidth="1"/>
    <col min="8451" max="8451" width="17.28515625" style="25" customWidth="1"/>
    <col min="8452" max="8452" width="16.42578125" style="25" customWidth="1"/>
    <col min="8453" max="8453" width="18.85546875" style="25" customWidth="1"/>
    <col min="8454" max="8454" width="24.7109375" style="25" customWidth="1"/>
    <col min="8455" max="8455" width="0" style="25" hidden="1" customWidth="1"/>
    <col min="8456" max="8456" width="9.7109375" style="25" bestFit="1" customWidth="1"/>
    <col min="8457" max="8700" width="9.140625" style="25"/>
    <col min="8701" max="8701" width="88.42578125" style="25" customWidth="1"/>
    <col min="8702" max="8702" width="10.85546875" style="25" customWidth="1"/>
    <col min="8703" max="8703" width="14.140625" style="25" customWidth="1"/>
    <col min="8704" max="8704" width="16.28515625" style="25" customWidth="1"/>
    <col min="8705" max="8705" width="17.85546875" style="25" customWidth="1"/>
    <col min="8706" max="8706" width="16.42578125" style="25" customWidth="1"/>
    <col min="8707" max="8707" width="17.28515625" style="25" customWidth="1"/>
    <col min="8708" max="8708" width="16.42578125" style="25" customWidth="1"/>
    <col min="8709" max="8709" width="18.85546875" style="25" customWidth="1"/>
    <col min="8710" max="8710" width="24.7109375" style="25" customWidth="1"/>
    <col min="8711" max="8711" width="0" style="25" hidden="1" customWidth="1"/>
    <col min="8712" max="8712" width="9.7109375" style="25" bestFit="1" customWidth="1"/>
    <col min="8713" max="8956" width="9.140625" style="25"/>
    <col min="8957" max="8957" width="88.42578125" style="25" customWidth="1"/>
    <col min="8958" max="8958" width="10.85546875" style="25" customWidth="1"/>
    <col min="8959" max="8959" width="14.140625" style="25" customWidth="1"/>
    <col min="8960" max="8960" width="16.28515625" style="25" customWidth="1"/>
    <col min="8961" max="8961" width="17.85546875" style="25" customWidth="1"/>
    <col min="8962" max="8962" width="16.42578125" style="25" customWidth="1"/>
    <col min="8963" max="8963" width="17.28515625" style="25" customWidth="1"/>
    <col min="8964" max="8964" width="16.42578125" style="25" customWidth="1"/>
    <col min="8965" max="8965" width="18.85546875" style="25" customWidth="1"/>
    <col min="8966" max="8966" width="24.7109375" style="25" customWidth="1"/>
    <col min="8967" max="8967" width="0" style="25" hidden="1" customWidth="1"/>
    <col min="8968" max="8968" width="9.7109375" style="25" bestFit="1" customWidth="1"/>
    <col min="8969" max="9212" width="9.140625" style="25"/>
    <col min="9213" max="9213" width="88.42578125" style="25" customWidth="1"/>
    <col min="9214" max="9214" width="10.85546875" style="25" customWidth="1"/>
    <col min="9215" max="9215" width="14.140625" style="25" customWidth="1"/>
    <col min="9216" max="9216" width="16.28515625" style="25" customWidth="1"/>
    <col min="9217" max="9217" width="17.85546875" style="25" customWidth="1"/>
    <col min="9218" max="9218" width="16.42578125" style="25" customWidth="1"/>
    <col min="9219" max="9219" width="17.28515625" style="25" customWidth="1"/>
    <col min="9220" max="9220" width="16.42578125" style="25" customWidth="1"/>
    <col min="9221" max="9221" width="18.85546875" style="25" customWidth="1"/>
    <col min="9222" max="9222" width="24.7109375" style="25" customWidth="1"/>
    <col min="9223" max="9223" width="0" style="25" hidden="1" customWidth="1"/>
    <col min="9224" max="9224" width="9.7109375" style="25" bestFit="1" customWidth="1"/>
    <col min="9225" max="9468" width="9.140625" style="25"/>
    <col min="9469" max="9469" width="88.42578125" style="25" customWidth="1"/>
    <col min="9470" max="9470" width="10.85546875" style="25" customWidth="1"/>
    <col min="9471" max="9471" width="14.140625" style="25" customWidth="1"/>
    <col min="9472" max="9472" width="16.28515625" style="25" customWidth="1"/>
    <col min="9473" max="9473" width="17.85546875" style="25" customWidth="1"/>
    <col min="9474" max="9474" width="16.42578125" style="25" customWidth="1"/>
    <col min="9475" max="9475" width="17.28515625" style="25" customWidth="1"/>
    <col min="9476" max="9476" width="16.42578125" style="25" customWidth="1"/>
    <col min="9477" max="9477" width="18.85546875" style="25" customWidth="1"/>
    <col min="9478" max="9478" width="24.7109375" style="25" customWidth="1"/>
    <col min="9479" max="9479" width="0" style="25" hidden="1" customWidth="1"/>
    <col min="9480" max="9480" width="9.7109375" style="25" bestFit="1" customWidth="1"/>
    <col min="9481" max="9724" width="9.140625" style="25"/>
    <col min="9725" max="9725" width="88.42578125" style="25" customWidth="1"/>
    <col min="9726" max="9726" width="10.85546875" style="25" customWidth="1"/>
    <col min="9727" max="9727" width="14.140625" style="25" customWidth="1"/>
    <col min="9728" max="9728" width="16.28515625" style="25" customWidth="1"/>
    <col min="9729" max="9729" width="17.85546875" style="25" customWidth="1"/>
    <col min="9730" max="9730" width="16.42578125" style="25" customWidth="1"/>
    <col min="9731" max="9731" width="17.28515625" style="25" customWidth="1"/>
    <col min="9732" max="9732" width="16.42578125" style="25" customWidth="1"/>
    <col min="9733" max="9733" width="18.85546875" style="25" customWidth="1"/>
    <col min="9734" max="9734" width="24.7109375" style="25" customWidth="1"/>
    <col min="9735" max="9735" width="0" style="25" hidden="1" customWidth="1"/>
    <col min="9736" max="9736" width="9.7109375" style="25" bestFit="1" customWidth="1"/>
    <col min="9737" max="9980" width="9.140625" style="25"/>
    <col min="9981" max="9981" width="88.42578125" style="25" customWidth="1"/>
    <col min="9982" max="9982" width="10.85546875" style="25" customWidth="1"/>
    <col min="9983" max="9983" width="14.140625" style="25" customWidth="1"/>
    <col min="9984" max="9984" width="16.28515625" style="25" customWidth="1"/>
    <col min="9985" max="9985" width="17.85546875" style="25" customWidth="1"/>
    <col min="9986" max="9986" width="16.42578125" style="25" customWidth="1"/>
    <col min="9987" max="9987" width="17.28515625" style="25" customWidth="1"/>
    <col min="9988" max="9988" width="16.42578125" style="25" customWidth="1"/>
    <col min="9989" max="9989" width="18.85546875" style="25" customWidth="1"/>
    <col min="9990" max="9990" width="24.7109375" style="25" customWidth="1"/>
    <col min="9991" max="9991" width="0" style="25" hidden="1" customWidth="1"/>
    <col min="9992" max="9992" width="9.7109375" style="25" bestFit="1" customWidth="1"/>
    <col min="9993" max="10236" width="9.140625" style="25"/>
    <col min="10237" max="10237" width="88.42578125" style="25" customWidth="1"/>
    <col min="10238" max="10238" width="10.85546875" style="25" customWidth="1"/>
    <col min="10239" max="10239" width="14.140625" style="25" customWidth="1"/>
    <col min="10240" max="10240" width="16.28515625" style="25" customWidth="1"/>
    <col min="10241" max="10241" width="17.85546875" style="25" customWidth="1"/>
    <col min="10242" max="10242" width="16.42578125" style="25" customWidth="1"/>
    <col min="10243" max="10243" width="17.28515625" style="25" customWidth="1"/>
    <col min="10244" max="10244" width="16.42578125" style="25" customWidth="1"/>
    <col min="10245" max="10245" width="18.85546875" style="25" customWidth="1"/>
    <col min="10246" max="10246" width="24.7109375" style="25" customWidth="1"/>
    <col min="10247" max="10247" width="0" style="25" hidden="1" customWidth="1"/>
    <col min="10248" max="10248" width="9.7109375" style="25" bestFit="1" customWidth="1"/>
    <col min="10249" max="10492" width="9.140625" style="25"/>
    <col min="10493" max="10493" width="88.42578125" style="25" customWidth="1"/>
    <col min="10494" max="10494" width="10.85546875" style="25" customWidth="1"/>
    <col min="10495" max="10495" width="14.140625" style="25" customWidth="1"/>
    <col min="10496" max="10496" width="16.28515625" style="25" customWidth="1"/>
    <col min="10497" max="10497" width="17.85546875" style="25" customWidth="1"/>
    <col min="10498" max="10498" width="16.42578125" style="25" customWidth="1"/>
    <col min="10499" max="10499" width="17.28515625" style="25" customWidth="1"/>
    <col min="10500" max="10500" width="16.42578125" style="25" customWidth="1"/>
    <col min="10501" max="10501" width="18.85546875" style="25" customWidth="1"/>
    <col min="10502" max="10502" width="24.7109375" style="25" customWidth="1"/>
    <col min="10503" max="10503" width="0" style="25" hidden="1" customWidth="1"/>
    <col min="10504" max="10504" width="9.7109375" style="25" bestFit="1" customWidth="1"/>
    <col min="10505" max="10748" width="9.140625" style="25"/>
    <col min="10749" max="10749" width="88.42578125" style="25" customWidth="1"/>
    <col min="10750" max="10750" width="10.85546875" style="25" customWidth="1"/>
    <col min="10751" max="10751" width="14.140625" style="25" customWidth="1"/>
    <col min="10752" max="10752" width="16.28515625" style="25" customWidth="1"/>
    <col min="10753" max="10753" width="17.85546875" style="25" customWidth="1"/>
    <col min="10754" max="10754" width="16.42578125" style="25" customWidth="1"/>
    <col min="10755" max="10755" width="17.28515625" style="25" customWidth="1"/>
    <col min="10756" max="10756" width="16.42578125" style="25" customWidth="1"/>
    <col min="10757" max="10757" width="18.85546875" style="25" customWidth="1"/>
    <col min="10758" max="10758" width="24.7109375" style="25" customWidth="1"/>
    <col min="10759" max="10759" width="0" style="25" hidden="1" customWidth="1"/>
    <col min="10760" max="10760" width="9.7109375" style="25" bestFit="1" customWidth="1"/>
    <col min="10761" max="11004" width="9.140625" style="25"/>
    <col min="11005" max="11005" width="88.42578125" style="25" customWidth="1"/>
    <col min="11006" max="11006" width="10.85546875" style="25" customWidth="1"/>
    <col min="11007" max="11007" width="14.140625" style="25" customWidth="1"/>
    <col min="11008" max="11008" width="16.28515625" style="25" customWidth="1"/>
    <col min="11009" max="11009" width="17.85546875" style="25" customWidth="1"/>
    <col min="11010" max="11010" width="16.42578125" style="25" customWidth="1"/>
    <col min="11011" max="11011" width="17.28515625" style="25" customWidth="1"/>
    <col min="11012" max="11012" width="16.42578125" style="25" customWidth="1"/>
    <col min="11013" max="11013" width="18.85546875" style="25" customWidth="1"/>
    <col min="11014" max="11014" width="24.7109375" style="25" customWidth="1"/>
    <col min="11015" max="11015" width="0" style="25" hidden="1" customWidth="1"/>
    <col min="11016" max="11016" width="9.7109375" style="25" bestFit="1" customWidth="1"/>
    <col min="11017" max="11260" width="9.140625" style="25"/>
    <col min="11261" max="11261" width="88.42578125" style="25" customWidth="1"/>
    <col min="11262" max="11262" width="10.85546875" style="25" customWidth="1"/>
    <col min="11263" max="11263" width="14.140625" style="25" customWidth="1"/>
    <col min="11264" max="11264" width="16.28515625" style="25" customWidth="1"/>
    <col min="11265" max="11265" width="17.85546875" style="25" customWidth="1"/>
    <col min="11266" max="11266" width="16.42578125" style="25" customWidth="1"/>
    <col min="11267" max="11267" width="17.28515625" style="25" customWidth="1"/>
    <col min="11268" max="11268" width="16.42578125" style="25" customWidth="1"/>
    <col min="11269" max="11269" width="18.85546875" style="25" customWidth="1"/>
    <col min="11270" max="11270" width="24.7109375" style="25" customWidth="1"/>
    <col min="11271" max="11271" width="0" style="25" hidden="1" customWidth="1"/>
    <col min="11272" max="11272" width="9.7109375" style="25" bestFit="1" customWidth="1"/>
    <col min="11273" max="11516" width="9.140625" style="25"/>
    <col min="11517" max="11517" width="88.42578125" style="25" customWidth="1"/>
    <col min="11518" max="11518" width="10.85546875" style="25" customWidth="1"/>
    <col min="11519" max="11519" width="14.140625" style="25" customWidth="1"/>
    <col min="11520" max="11520" width="16.28515625" style="25" customWidth="1"/>
    <col min="11521" max="11521" width="17.85546875" style="25" customWidth="1"/>
    <col min="11522" max="11522" width="16.42578125" style="25" customWidth="1"/>
    <col min="11523" max="11523" width="17.28515625" style="25" customWidth="1"/>
    <col min="11524" max="11524" width="16.42578125" style="25" customWidth="1"/>
    <col min="11525" max="11525" width="18.85546875" style="25" customWidth="1"/>
    <col min="11526" max="11526" width="24.7109375" style="25" customWidth="1"/>
    <col min="11527" max="11527" width="0" style="25" hidden="1" customWidth="1"/>
    <col min="11528" max="11528" width="9.7109375" style="25" bestFit="1" customWidth="1"/>
    <col min="11529" max="11772" width="9.140625" style="25"/>
    <col min="11773" max="11773" width="88.42578125" style="25" customWidth="1"/>
    <col min="11774" max="11774" width="10.85546875" style="25" customWidth="1"/>
    <col min="11775" max="11775" width="14.140625" style="25" customWidth="1"/>
    <col min="11776" max="11776" width="16.28515625" style="25" customWidth="1"/>
    <col min="11777" max="11777" width="17.85546875" style="25" customWidth="1"/>
    <col min="11778" max="11778" width="16.42578125" style="25" customWidth="1"/>
    <col min="11779" max="11779" width="17.28515625" style="25" customWidth="1"/>
    <col min="11780" max="11780" width="16.42578125" style="25" customWidth="1"/>
    <col min="11781" max="11781" width="18.85546875" style="25" customWidth="1"/>
    <col min="11782" max="11782" width="24.7109375" style="25" customWidth="1"/>
    <col min="11783" max="11783" width="0" style="25" hidden="1" customWidth="1"/>
    <col min="11784" max="11784" width="9.7109375" style="25" bestFit="1" customWidth="1"/>
    <col min="11785" max="12028" width="9.140625" style="25"/>
    <col min="12029" max="12029" width="88.42578125" style="25" customWidth="1"/>
    <col min="12030" max="12030" width="10.85546875" style="25" customWidth="1"/>
    <col min="12031" max="12031" width="14.140625" style="25" customWidth="1"/>
    <col min="12032" max="12032" width="16.28515625" style="25" customWidth="1"/>
    <col min="12033" max="12033" width="17.85546875" style="25" customWidth="1"/>
    <col min="12034" max="12034" width="16.42578125" style="25" customWidth="1"/>
    <col min="12035" max="12035" width="17.28515625" style="25" customWidth="1"/>
    <col min="12036" max="12036" width="16.42578125" style="25" customWidth="1"/>
    <col min="12037" max="12037" width="18.85546875" style="25" customWidth="1"/>
    <col min="12038" max="12038" width="24.7109375" style="25" customWidth="1"/>
    <col min="12039" max="12039" width="0" style="25" hidden="1" customWidth="1"/>
    <col min="12040" max="12040" width="9.7109375" style="25" bestFit="1" customWidth="1"/>
    <col min="12041" max="12284" width="9.140625" style="25"/>
    <col min="12285" max="12285" width="88.42578125" style="25" customWidth="1"/>
    <col min="12286" max="12286" width="10.85546875" style="25" customWidth="1"/>
    <col min="12287" max="12287" width="14.140625" style="25" customWidth="1"/>
    <col min="12288" max="12288" width="16.28515625" style="25" customWidth="1"/>
    <col min="12289" max="12289" width="17.85546875" style="25" customWidth="1"/>
    <col min="12290" max="12290" width="16.42578125" style="25" customWidth="1"/>
    <col min="12291" max="12291" width="17.28515625" style="25" customWidth="1"/>
    <col min="12292" max="12292" width="16.42578125" style="25" customWidth="1"/>
    <col min="12293" max="12293" width="18.85546875" style="25" customWidth="1"/>
    <col min="12294" max="12294" width="24.7109375" style="25" customWidth="1"/>
    <col min="12295" max="12295" width="0" style="25" hidden="1" customWidth="1"/>
    <col min="12296" max="12296" width="9.7109375" style="25" bestFit="1" customWidth="1"/>
    <col min="12297" max="12540" width="9.140625" style="25"/>
    <col min="12541" max="12541" width="88.42578125" style="25" customWidth="1"/>
    <col min="12542" max="12542" width="10.85546875" style="25" customWidth="1"/>
    <col min="12543" max="12543" width="14.140625" style="25" customWidth="1"/>
    <col min="12544" max="12544" width="16.28515625" style="25" customWidth="1"/>
    <col min="12545" max="12545" width="17.85546875" style="25" customWidth="1"/>
    <col min="12546" max="12546" width="16.42578125" style="25" customWidth="1"/>
    <col min="12547" max="12547" width="17.28515625" style="25" customWidth="1"/>
    <col min="12548" max="12548" width="16.42578125" style="25" customWidth="1"/>
    <col min="12549" max="12549" width="18.85546875" style="25" customWidth="1"/>
    <col min="12550" max="12550" width="24.7109375" style="25" customWidth="1"/>
    <col min="12551" max="12551" width="0" style="25" hidden="1" customWidth="1"/>
    <col min="12552" max="12552" width="9.7109375" style="25" bestFit="1" customWidth="1"/>
    <col min="12553" max="12796" width="9.140625" style="25"/>
    <col min="12797" max="12797" width="88.42578125" style="25" customWidth="1"/>
    <col min="12798" max="12798" width="10.85546875" style="25" customWidth="1"/>
    <col min="12799" max="12799" width="14.140625" style="25" customWidth="1"/>
    <col min="12800" max="12800" width="16.28515625" style="25" customWidth="1"/>
    <col min="12801" max="12801" width="17.85546875" style="25" customWidth="1"/>
    <col min="12802" max="12802" width="16.42578125" style="25" customWidth="1"/>
    <col min="12803" max="12803" width="17.28515625" style="25" customWidth="1"/>
    <col min="12804" max="12804" width="16.42578125" style="25" customWidth="1"/>
    <col min="12805" max="12805" width="18.85546875" style="25" customWidth="1"/>
    <col min="12806" max="12806" width="24.7109375" style="25" customWidth="1"/>
    <col min="12807" max="12807" width="0" style="25" hidden="1" customWidth="1"/>
    <col min="12808" max="12808" width="9.7109375" style="25" bestFit="1" customWidth="1"/>
    <col min="12809" max="13052" width="9.140625" style="25"/>
    <col min="13053" max="13053" width="88.42578125" style="25" customWidth="1"/>
    <col min="13054" max="13054" width="10.85546875" style="25" customWidth="1"/>
    <col min="13055" max="13055" width="14.140625" style="25" customWidth="1"/>
    <col min="13056" max="13056" width="16.28515625" style="25" customWidth="1"/>
    <col min="13057" max="13057" width="17.85546875" style="25" customWidth="1"/>
    <col min="13058" max="13058" width="16.42578125" style="25" customWidth="1"/>
    <col min="13059" max="13059" width="17.28515625" style="25" customWidth="1"/>
    <col min="13060" max="13060" width="16.42578125" style="25" customWidth="1"/>
    <col min="13061" max="13061" width="18.85546875" style="25" customWidth="1"/>
    <col min="13062" max="13062" width="24.7109375" style="25" customWidth="1"/>
    <col min="13063" max="13063" width="0" style="25" hidden="1" customWidth="1"/>
    <col min="13064" max="13064" width="9.7109375" style="25" bestFit="1" customWidth="1"/>
    <col min="13065" max="13308" width="9.140625" style="25"/>
    <col min="13309" max="13309" width="88.42578125" style="25" customWidth="1"/>
    <col min="13310" max="13310" width="10.85546875" style="25" customWidth="1"/>
    <col min="13311" max="13311" width="14.140625" style="25" customWidth="1"/>
    <col min="13312" max="13312" width="16.28515625" style="25" customWidth="1"/>
    <col min="13313" max="13313" width="17.85546875" style="25" customWidth="1"/>
    <col min="13314" max="13314" width="16.42578125" style="25" customWidth="1"/>
    <col min="13315" max="13315" width="17.28515625" style="25" customWidth="1"/>
    <col min="13316" max="13316" width="16.42578125" style="25" customWidth="1"/>
    <col min="13317" max="13317" width="18.85546875" style="25" customWidth="1"/>
    <col min="13318" max="13318" width="24.7109375" style="25" customWidth="1"/>
    <col min="13319" max="13319" width="0" style="25" hidden="1" customWidth="1"/>
    <col min="13320" max="13320" width="9.7109375" style="25" bestFit="1" customWidth="1"/>
    <col min="13321" max="13564" width="9.140625" style="25"/>
    <col min="13565" max="13565" width="88.42578125" style="25" customWidth="1"/>
    <col min="13566" max="13566" width="10.85546875" style="25" customWidth="1"/>
    <col min="13567" max="13567" width="14.140625" style="25" customWidth="1"/>
    <col min="13568" max="13568" width="16.28515625" style="25" customWidth="1"/>
    <col min="13569" max="13569" width="17.85546875" style="25" customWidth="1"/>
    <col min="13570" max="13570" width="16.42578125" style="25" customWidth="1"/>
    <col min="13571" max="13571" width="17.28515625" style="25" customWidth="1"/>
    <col min="13572" max="13572" width="16.42578125" style="25" customWidth="1"/>
    <col min="13573" max="13573" width="18.85546875" style="25" customWidth="1"/>
    <col min="13574" max="13574" width="24.7109375" style="25" customWidth="1"/>
    <col min="13575" max="13575" width="0" style="25" hidden="1" customWidth="1"/>
    <col min="13576" max="13576" width="9.7109375" style="25" bestFit="1" customWidth="1"/>
    <col min="13577" max="13820" width="9.140625" style="25"/>
    <col min="13821" max="13821" width="88.42578125" style="25" customWidth="1"/>
    <col min="13822" max="13822" width="10.85546875" style="25" customWidth="1"/>
    <col min="13823" max="13823" width="14.140625" style="25" customWidth="1"/>
    <col min="13824" max="13824" width="16.28515625" style="25" customWidth="1"/>
    <col min="13825" max="13825" width="17.85546875" style="25" customWidth="1"/>
    <col min="13826" max="13826" width="16.42578125" style="25" customWidth="1"/>
    <col min="13827" max="13827" width="17.28515625" style="25" customWidth="1"/>
    <col min="13828" max="13828" width="16.42578125" style="25" customWidth="1"/>
    <col min="13829" max="13829" width="18.85546875" style="25" customWidth="1"/>
    <col min="13830" max="13830" width="24.7109375" style="25" customWidth="1"/>
    <col min="13831" max="13831" width="0" style="25" hidden="1" customWidth="1"/>
    <col min="13832" max="13832" width="9.7109375" style="25" bestFit="1" customWidth="1"/>
    <col min="13833" max="14076" width="9.140625" style="25"/>
    <col min="14077" max="14077" width="88.42578125" style="25" customWidth="1"/>
    <col min="14078" max="14078" width="10.85546875" style="25" customWidth="1"/>
    <col min="14079" max="14079" width="14.140625" style="25" customWidth="1"/>
    <col min="14080" max="14080" width="16.28515625" style="25" customWidth="1"/>
    <col min="14081" max="14081" width="17.85546875" style="25" customWidth="1"/>
    <col min="14082" max="14082" width="16.42578125" style="25" customWidth="1"/>
    <col min="14083" max="14083" width="17.28515625" style="25" customWidth="1"/>
    <col min="14084" max="14084" width="16.42578125" style="25" customWidth="1"/>
    <col min="14085" max="14085" width="18.85546875" style="25" customWidth="1"/>
    <col min="14086" max="14086" width="24.7109375" style="25" customWidth="1"/>
    <col min="14087" max="14087" width="0" style="25" hidden="1" customWidth="1"/>
    <col min="14088" max="14088" width="9.7109375" style="25" bestFit="1" customWidth="1"/>
    <col min="14089" max="14332" width="9.140625" style="25"/>
    <col min="14333" max="14333" width="88.42578125" style="25" customWidth="1"/>
    <col min="14334" max="14334" width="10.85546875" style="25" customWidth="1"/>
    <col min="14335" max="14335" width="14.140625" style="25" customWidth="1"/>
    <col min="14336" max="14336" width="16.28515625" style="25" customWidth="1"/>
    <col min="14337" max="14337" width="17.85546875" style="25" customWidth="1"/>
    <col min="14338" max="14338" width="16.42578125" style="25" customWidth="1"/>
    <col min="14339" max="14339" width="17.28515625" style="25" customWidth="1"/>
    <col min="14340" max="14340" width="16.42578125" style="25" customWidth="1"/>
    <col min="14341" max="14341" width="18.85546875" style="25" customWidth="1"/>
    <col min="14342" max="14342" width="24.7109375" style="25" customWidth="1"/>
    <col min="14343" max="14343" width="0" style="25" hidden="1" customWidth="1"/>
    <col min="14344" max="14344" width="9.7109375" style="25" bestFit="1" customWidth="1"/>
    <col min="14345" max="14588" width="9.140625" style="25"/>
    <col min="14589" max="14589" width="88.42578125" style="25" customWidth="1"/>
    <col min="14590" max="14590" width="10.85546875" style="25" customWidth="1"/>
    <col min="14591" max="14591" width="14.140625" style="25" customWidth="1"/>
    <col min="14592" max="14592" width="16.28515625" style="25" customWidth="1"/>
    <col min="14593" max="14593" width="17.85546875" style="25" customWidth="1"/>
    <col min="14594" max="14594" width="16.42578125" style="25" customWidth="1"/>
    <col min="14595" max="14595" width="17.28515625" style="25" customWidth="1"/>
    <col min="14596" max="14596" width="16.42578125" style="25" customWidth="1"/>
    <col min="14597" max="14597" width="18.85546875" style="25" customWidth="1"/>
    <col min="14598" max="14598" width="24.7109375" style="25" customWidth="1"/>
    <col min="14599" max="14599" width="0" style="25" hidden="1" customWidth="1"/>
    <col min="14600" max="14600" width="9.7109375" style="25" bestFit="1" customWidth="1"/>
    <col min="14601" max="14844" width="9.140625" style="25"/>
    <col min="14845" max="14845" width="88.42578125" style="25" customWidth="1"/>
    <col min="14846" max="14846" width="10.85546875" style="25" customWidth="1"/>
    <col min="14847" max="14847" width="14.140625" style="25" customWidth="1"/>
    <col min="14848" max="14848" width="16.28515625" style="25" customWidth="1"/>
    <col min="14849" max="14849" width="17.85546875" style="25" customWidth="1"/>
    <col min="14850" max="14850" width="16.42578125" style="25" customWidth="1"/>
    <col min="14851" max="14851" width="17.28515625" style="25" customWidth="1"/>
    <col min="14852" max="14852" width="16.42578125" style="25" customWidth="1"/>
    <col min="14853" max="14853" width="18.85546875" style="25" customWidth="1"/>
    <col min="14854" max="14854" width="24.7109375" style="25" customWidth="1"/>
    <col min="14855" max="14855" width="0" style="25" hidden="1" customWidth="1"/>
    <col min="14856" max="14856" width="9.7109375" style="25" bestFit="1" customWidth="1"/>
    <col min="14857" max="15100" width="9.140625" style="25"/>
    <col min="15101" max="15101" width="88.42578125" style="25" customWidth="1"/>
    <col min="15102" max="15102" width="10.85546875" style="25" customWidth="1"/>
    <col min="15103" max="15103" width="14.140625" style="25" customWidth="1"/>
    <col min="15104" max="15104" width="16.28515625" style="25" customWidth="1"/>
    <col min="15105" max="15105" width="17.85546875" style="25" customWidth="1"/>
    <col min="15106" max="15106" width="16.42578125" style="25" customWidth="1"/>
    <col min="15107" max="15107" width="17.28515625" style="25" customWidth="1"/>
    <col min="15108" max="15108" width="16.42578125" style="25" customWidth="1"/>
    <col min="15109" max="15109" width="18.85546875" style="25" customWidth="1"/>
    <col min="15110" max="15110" width="24.7109375" style="25" customWidth="1"/>
    <col min="15111" max="15111" width="0" style="25" hidden="1" customWidth="1"/>
    <col min="15112" max="15112" width="9.7109375" style="25" bestFit="1" customWidth="1"/>
    <col min="15113" max="15356" width="9.140625" style="25"/>
    <col min="15357" max="15357" width="88.42578125" style="25" customWidth="1"/>
    <col min="15358" max="15358" width="10.85546875" style="25" customWidth="1"/>
    <col min="15359" max="15359" width="14.140625" style="25" customWidth="1"/>
    <col min="15360" max="15360" width="16.28515625" style="25" customWidth="1"/>
    <col min="15361" max="15361" width="17.85546875" style="25" customWidth="1"/>
    <col min="15362" max="15362" width="16.42578125" style="25" customWidth="1"/>
    <col min="15363" max="15363" width="17.28515625" style="25" customWidth="1"/>
    <col min="15364" max="15364" width="16.42578125" style="25" customWidth="1"/>
    <col min="15365" max="15365" width="18.85546875" style="25" customWidth="1"/>
    <col min="15366" max="15366" width="24.7109375" style="25" customWidth="1"/>
    <col min="15367" max="15367" width="0" style="25" hidden="1" customWidth="1"/>
    <col min="15368" max="15368" width="9.7109375" style="25" bestFit="1" customWidth="1"/>
    <col min="15369" max="15612" width="9.140625" style="25"/>
    <col min="15613" max="15613" width="88.42578125" style="25" customWidth="1"/>
    <col min="15614" max="15614" width="10.85546875" style="25" customWidth="1"/>
    <col min="15615" max="15615" width="14.140625" style="25" customWidth="1"/>
    <col min="15616" max="15616" width="16.28515625" style="25" customWidth="1"/>
    <col min="15617" max="15617" width="17.85546875" style="25" customWidth="1"/>
    <col min="15618" max="15618" width="16.42578125" style="25" customWidth="1"/>
    <col min="15619" max="15619" width="17.28515625" style="25" customWidth="1"/>
    <col min="15620" max="15620" width="16.42578125" style="25" customWidth="1"/>
    <col min="15621" max="15621" width="18.85546875" style="25" customWidth="1"/>
    <col min="15622" max="15622" width="24.7109375" style="25" customWidth="1"/>
    <col min="15623" max="15623" width="0" style="25" hidden="1" customWidth="1"/>
    <col min="15624" max="15624" width="9.7109375" style="25" bestFit="1" customWidth="1"/>
    <col min="15625" max="15868" width="9.140625" style="25"/>
    <col min="15869" max="15869" width="88.42578125" style="25" customWidth="1"/>
    <col min="15870" max="15870" width="10.85546875" style="25" customWidth="1"/>
    <col min="15871" max="15871" width="14.140625" style="25" customWidth="1"/>
    <col min="15872" max="15872" width="16.28515625" style="25" customWidth="1"/>
    <col min="15873" max="15873" width="17.85546875" style="25" customWidth="1"/>
    <col min="15874" max="15874" width="16.42578125" style="25" customWidth="1"/>
    <col min="15875" max="15875" width="17.28515625" style="25" customWidth="1"/>
    <col min="15876" max="15876" width="16.42578125" style="25" customWidth="1"/>
    <col min="15877" max="15877" width="18.85546875" style="25" customWidth="1"/>
    <col min="15878" max="15878" width="24.7109375" style="25" customWidth="1"/>
    <col min="15879" max="15879" width="0" style="25" hidden="1" customWidth="1"/>
    <col min="15880" max="15880" width="9.7109375" style="25" bestFit="1" customWidth="1"/>
    <col min="15881" max="16124" width="9.140625" style="25"/>
    <col min="16125" max="16125" width="88.42578125" style="25" customWidth="1"/>
    <col min="16126" max="16126" width="10.85546875" style="25" customWidth="1"/>
    <col min="16127" max="16127" width="14.140625" style="25" customWidth="1"/>
    <col min="16128" max="16128" width="16.28515625" style="25" customWidth="1"/>
    <col min="16129" max="16129" width="17.85546875" style="25" customWidth="1"/>
    <col min="16130" max="16130" width="16.42578125" style="25" customWidth="1"/>
    <col min="16131" max="16131" width="17.28515625" style="25" customWidth="1"/>
    <col min="16132" max="16132" width="16.42578125" style="25" customWidth="1"/>
    <col min="16133" max="16133" width="18.85546875" style="25" customWidth="1"/>
    <col min="16134" max="16134" width="24.7109375" style="25" customWidth="1"/>
    <col min="16135" max="16135" width="0" style="25" hidden="1" customWidth="1"/>
    <col min="16136" max="16136" width="9.7109375" style="25" bestFit="1" customWidth="1"/>
    <col min="16137" max="16384" width="9.140625" style="25"/>
  </cols>
  <sheetData>
    <row r="1" spans="1:12" s="1" customFormat="1" ht="46.5" customHeight="1" x14ac:dyDescent="0.25">
      <c r="B1" s="85"/>
      <c r="C1" s="2"/>
      <c r="D1" s="2"/>
      <c r="E1" s="184"/>
      <c r="G1" s="301" t="s">
        <v>0</v>
      </c>
      <c r="H1" s="301"/>
      <c r="I1" s="301"/>
      <c r="J1" s="301"/>
      <c r="K1" s="301"/>
    </row>
    <row r="2" spans="1:12" s="14" customFormat="1" ht="20.25" customHeight="1" x14ac:dyDescent="0.25">
      <c r="B2" s="86"/>
      <c r="C2" s="15"/>
      <c r="D2" s="15"/>
      <c r="E2" s="185"/>
      <c r="G2" s="16"/>
      <c r="H2" s="16"/>
      <c r="I2" s="16"/>
      <c r="J2" s="16"/>
      <c r="K2" s="16"/>
    </row>
    <row r="3" spans="1:12" s="14" customFormat="1" ht="19.5" x14ac:dyDescent="0.25">
      <c r="A3" s="161"/>
      <c r="B3" s="162"/>
      <c r="C3" s="163"/>
      <c r="D3" s="164"/>
      <c r="E3" s="164"/>
      <c r="F3" s="165"/>
      <c r="G3" s="165" t="s">
        <v>1</v>
      </c>
      <c r="H3" s="165"/>
      <c r="I3" s="165"/>
      <c r="J3" s="165"/>
      <c r="K3" s="161"/>
    </row>
    <row r="4" spans="1:12" s="14" customFormat="1" ht="24" customHeight="1" x14ac:dyDescent="0.25">
      <c r="A4" s="161" t="s">
        <v>2</v>
      </c>
      <c r="B4" s="162"/>
      <c r="C4" s="163"/>
      <c r="D4" s="164"/>
      <c r="E4" s="164"/>
      <c r="F4" s="165"/>
      <c r="G4" s="165"/>
      <c r="H4" s="165"/>
      <c r="I4" s="165"/>
      <c r="J4" s="165"/>
      <c r="K4" s="161"/>
    </row>
    <row r="5" spans="1:12" s="14" customFormat="1" ht="24" customHeight="1" x14ac:dyDescent="0.25">
      <c r="A5" s="161" t="s">
        <v>219</v>
      </c>
      <c r="B5" s="162"/>
      <c r="C5" s="163"/>
      <c r="D5" s="164"/>
      <c r="E5" s="164"/>
      <c r="F5" s="165"/>
      <c r="G5" s="165" t="s">
        <v>3</v>
      </c>
      <c r="H5" s="165"/>
      <c r="I5" s="165"/>
      <c r="J5" s="306" t="s">
        <v>295</v>
      </c>
      <c r="K5" s="306"/>
      <c r="L5" s="306"/>
    </row>
    <row r="6" spans="1:12" s="14" customFormat="1" ht="24" customHeight="1" x14ac:dyDescent="0.25">
      <c r="A6" s="161" t="s">
        <v>10</v>
      </c>
      <c r="B6" s="162"/>
      <c r="C6" s="163"/>
      <c r="D6" s="164"/>
      <c r="E6" s="164"/>
      <c r="F6" s="165"/>
      <c r="G6" s="165"/>
      <c r="H6" s="165"/>
      <c r="I6" s="165"/>
      <c r="J6" s="165"/>
      <c r="K6" s="161"/>
    </row>
    <row r="7" spans="1:12" s="14" customFormat="1" ht="24" customHeight="1" thickBot="1" x14ac:dyDescent="0.3">
      <c r="A7" s="161" t="s">
        <v>293</v>
      </c>
      <c r="B7" s="162"/>
      <c r="C7" s="163"/>
      <c r="D7" s="164"/>
      <c r="E7" s="164"/>
      <c r="F7" s="165"/>
      <c r="G7" s="165"/>
      <c r="H7" s="165"/>
      <c r="I7" s="165"/>
      <c r="J7" s="165"/>
      <c r="K7" s="161"/>
    </row>
    <row r="8" spans="1:12" s="14" customFormat="1" ht="24" customHeight="1" x14ac:dyDescent="0.25">
      <c r="A8" s="161" t="s">
        <v>4</v>
      </c>
      <c r="B8" s="162"/>
      <c r="C8" s="163"/>
      <c r="D8" s="164"/>
      <c r="E8" s="164"/>
      <c r="F8" s="165"/>
      <c r="G8" s="165"/>
      <c r="H8" s="161"/>
      <c r="I8" s="302" t="s">
        <v>5</v>
      </c>
      <c r="J8" s="303"/>
      <c r="K8" s="166"/>
      <c r="L8" s="17" t="s">
        <v>6</v>
      </c>
    </row>
    <row r="9" spans="1:12" s="14" customFormat="1" ht="24" customHeight="1" x14ac:dyDescent="0.25">
      <c r="A9" s="161" t="s">
        <v>2</v>
      </c>
      <c r="B9" s="162"/>
      <c r="C9" s="163"/>
      <c r="D9" s="164"/>
      <c r="E9" s="164"/>
      <c r="F9" s="165"/>
      <c r="G9" s="165"/>
      <c r="H9" s="161"/>
      <c r="I9" s="304" t="s">
        <v>7</v>
      </c>
      <c r="J9" s="305"/>
      <c r="K9" s="167"/>
      <c r="L9" s="17"/>
    </row>
    <row r="10" spans="1:12" s="14" customFormat="1" ht="24" customHeight="1" x14ac:dyDescent="0.25">
      <c r="A10" s="161" t="s">
        <v>8</v>
      </c>
      <c r="B10" s="162"/>
      <c r="C10" s="163"/>
      <c r="D10" s="164"/>
      <c r="E10" s="164"/>
      <c r="F10" s="165"/>
      <c r="G10" s="165"/>
      <c r="H10" s="161"/>
      <c r="I10" s="304" t="s">
        <v>9</v>
      </c>
      <c r="J10" s="305"/>
      <c r="K10" s="167"/>
      <c r="L10" s="17"/>
    </row>
    <row r="11" spans="1:12" s="14" customFormat="1" ht="24" customHeight="1" x14ac:dyDescent="0.25">
      <c r="A11" s="161" t="s">
        <v>10</v>
      </c>
      <c r="B11" s="162"/>
      <c r="C11" s="163"/>
      <c r="D11" s="164"/>
      <c r="E11" s="164"/>
      <c r="F11" s="165"/>
      <c r="G11" s="165"/>
      <c r="H11" s="161"/>
      <c r="I11" s="304" t="s">
        <v>11</v>
      </c>
      <c r="J11" s="305"/>
      <c r="K11" s="167" t="s">
        <v>281</v>
      </c>
      <c r="L11" s="17"/>
    </row>
    <row r="12" spans="1:12" s="14" customFormat="1" ht="24" customHeight="1" thickBot="1" x14ac:dyDescent="0.3">
      <c r="A12" s="161" t="s">
        <v>294</v>
      </c>
      <c r="B12" s="162"/>
      <c r="C12" s="163"/>
      <c r="D12" s="164"/>
      <c r="E12" s="164"/>
      <c r="F12" s="165"/>
      <c r="G12" s="165"/>
      <c r="H12" s="161"/>
      <c r="I12" s="299" t="s">
        <v>12</v>
      </c>
      <c r="J12" s="300"/>
      <c r="K12" s="168"/>
      <c r="L12" s="17"/>
    </row>
    <row r="13" spans="1:12" s="14" customFormat="1" ht="19.5" x14ac:dyDescent="0.25">
      <c r="A13" s="161" t="s">
        <v>4</v>
      </c>
      <c r="B13" s="162"/>
      <c r="C13" s="163"/>
      <c r="D13" s="164"/>
      <c r="E13" s="164"/>
      <c r="F13" s="165"/>
      <c r="G13" s="165"/>
      <c r="H13" s="165"/>
      <c r="I13" s="165"/>
      <c r="J13" s="165"/>
      <c r="K13" s="161"/>
    </row>
    <row r="14" spans="1:12" s="14" customFormat="1" ht="18" customHeight="1" thickBot="1" x14ac:dyDescent="0.3">
      <c r="A14" s="161"/>
      <c r="B14" s="162"/>
      <c r="C14" s="169"/>
      <c r="D14" s="169"/>
      <c r="E14" s="186"/>
      <c r="F14" s="169"/>
      <c r="G14" s="165"/>
      <c r="H14" s="165"/>
      <c r="I14" s="295"/>
      <c r="J14" s="295"/>
      <c r="K14" s="161"/>
    </row>
    <row r="15" spans="1:12" s="14" customFormat="1" ht="18" customHeight="1" thickBot="1" x14ac:dyDescent="0.3">
      <c r="A15" s="170" t="s">
        <v>13</v>
      </c>
      <c r="B15" s="296">
        <v>2022</v>
      </c>
      <c r="C15" s="297"/>
      <c r="D15" s="297"/>
      <c r="E15" s="297"/>
      <c r="F15" s="297"/>
      <c r="G15" s="297"/>
      <c r="H15" s="298"/>
      <c r="I15" s="266" t="s">
        <v>14</v>
      </c>
      <c r="J15" s="267"/>
      <c r="K15" s="268"/>
      <c r="L15" s="18"/>
    </row>
    <row r="16" spans="1:12" s="14" customFormat="1" ht="18" customHeight="1" thickBot="1" x14ac:dyDescent="0.3">
      <c r="A16" s="171" t="s">
        <v>15</v>
      </c>
      <c r="B16" s="266" t="s">
        <v>282</v>
      </c>
      <c r="C16" s="267"/>
      <c r="D16" s="267"/>
      <c r="E16" s="267"/>
      <c r="F16" s="267"/>
      <c r="G16" s="267"/>
      <c r="H16" s="268"/>
      <c r="I16" s="293" t="s">
        <v>16</v>
      </c>
      <c r="J16" s="294"/>
      <c r="K16" s="172">
        <v>43361465</v>
      </c>
      <c r="L16" s="18"/>
    </row>
    <row r="17" spans="1:12" s="14" customFormat="1" ht="18" customHeight="1" thickBot="1" x14ac:dyDescent="0.3">
      <c r="A17" s="171" t="s">
        <v>17</v>
      </c>
      <c r="B17" s="266" t="s">
        <v>283</v>
      </c>
      <c r="C17" s="267"/>
      <c r="D17" s="267"/>
      <c r="E17" s="267"/>
      <c r="F17" s="267"/>
      <c r="G17" s="267"/>
      <c r="H17" s="268"/>
      <c r="I17" s="293" t="s">
        <v>18</v>
      </c>
      <c r="J17" s="294"/>
      <c r="K17" s="172"/>
      <c r="L17" s="18"/>
    </row>
    <row r="18" spans="1:12" s="14" customFormat="1" ht="18" customHeight="1" thickBot="1" x14ac:dyDescent="0.3">
      <c r="A18" s="171" t="s">
        <v>19</v>
      </c>
      <c r="B18" s="266" t="s">
        <v>284</v>
      </c>
      <c r="C18" s="267"/>
      <c r="D18" s="267"/>
      <c r="E18" s="267"/>
      <c r="F18" s="267"/>
      <c r="G18" s="267"/>
      <c r="H18" s="268"/>
      <c r="I18" s="293" t="s">
        <v>20</v>
      </c>
      <c r="J18" s="294"/>
      <c r="K18" s="172">
        <v>2610100000</v>
      </c>
      <c r="L18" s="18"/>
    </row>
    <row r="19" spans="1:12" s="14" customFormat="1" ht="18" customHeight="1" thickBot="1" x14ac:dyDescent="0.3">
      <c r="A19" s="171" t="s">
        <v>21</v>
      </c>
      <c r="B19" s="266" t="s">
        <v>285</v>
      </c>
      <c r="C19" s="267"/>
      <c r="D19" s="267"/>
      <c r="E19" s="267"/>
      <c r="F19" s="267"/>
      <c r="G19" s="267"/>
      <c r="H19" s="268"/>
      <c r="I19" s="293" t="s">
        <v>22</v>
      </c>
      <c r="J19" s="294"/>
      <c r="K19" s="172"/>
      <c r="L19" s="18"/>
    </row>
    <row r="20" spans="1:12" s="14" customFormat="1" ht="18" customHeight="1" thickBot="1" x14ac:dyDescent="0.3">
      <c r="A20" s="171" t="s">
        <v>23</v>
      </c>
      <c r="B20" s="266" t="s">
        <v>286</v>
      </c>
      <c r="C20" s="267"/>
      <c r="D20" s="267"/>
      <c r="E20" s="267"/>
      <c r="F20" s="267"/>
      <c r="G20" s="267"/>
      <c r="H20" s="268"/>
      <c r="I20" s="293" t="s">
        <v>24</v>
      </c>
      <c r="J20" s="294"/>
      <c r="K20" s="172"/>
      <c r="L20" s="18"/>
    </row>
    <row r="21" spans="1:12" s="14" customFormat="1" ht="18" customHeight="1" thickBot="1" x14ac:dyDescent="0.3">
      <c r="A21" s="171" t="s">
        <v>25</v>
      </c>
      <c r="B21" s="266" t="s">
        <v>287</v>
      </c>
      <c r="C21" s="267"/>
      <c r="D21" s="267"/>
      <c r="E21" s="267"/>
      <c r="F21" s="267"/>
      <c r="G21" s="267"/>
      <c r="H21" s="268"/>
      <c r="I21" s="293" t="s">
        <v>26</v>
      </c>
      <c r="J21" s="294"/>
      <c r="K21" s="172" t="s">
        <v>291</v>
      </c>
      <c r="L21" s="18"/>
    </row>
    <row r="22" spans="1:12" s="14" customFormat="1" ht="18" customHeight="1" thickBot="1" x14ac:dyDescent="0.3">
      <c r="A22" s="171" t="s">
        <v>27</v>
      </c>
      <c r="B22" s="269" t="s">
        <v>28</v>
      </c>
      <c r="C22" s="270"/>
      <c r="D22" s="270"/>
      <c r="E22" s="270"/>
      <c r="F22" s="270"/>
      <c r="G22" s="270"/>
      <c r="H22" s="271"/>
      <c r="I22" s="173"/>
      <c r="J22" s="174"/>
      <c r="K22" s="172"/>
      <c r="L22" s="19"/>
    </row>
    <row r="23" spans="1:12" s="14" customFormat="1" ht="18" customHeight="1" thickBot="1" x14ac:dyDescent="0.3">
      <c r="A23" s="171" t="s">
        <v>29</v>
      </c>
      <c r="B23" s="266" t="s">
        <v>288</v>
      </c>
      <c r="C23" s="267"/>
      <c r="D23" s="267"/>
      <c r="E23" s="267"/>
      <c r="F23" s="267"/>
      <c r="G23" s="267"/>
      <c r="H23" s="268"/>
      <c r="I23" s="173"/>
      <c r="J23" s="174"/>
      <c r="K23" s="172"/>
      <c r="L23" s="18"/>
    </row>
    <row r="24" spans="1:12" s="14" customFormat="1" ht="37.5" customHeight="1" thickBot="1" x14ac:dyDescent="0.3">
      <c r="A24" s="199" t="s">
        <v>210</v>
      </c>
      <c r="B24" s="272">
        <v>113</v>
      </c>
      <c r="C24" s="273"/>
      <c r="D24" s="273"/>
      <c r="E24" s="273"/>
      <c r="F24" s="273"/>
      <c r="G24" s="273"/>
      <c r="H24" s="274"/>
      <c r="I24" s="293" t="s">
        <v>30</v>
      </c>
      <c r="J24" s="294"/>
      <c r="K24" s="172"/>
      <c r="L24" s="18"/>
    </row>
    <row r="25" spans="1:12" s="14" customFormat="1" ht="35.25" customHeight="1" thickBot="1" x14ac:dyDescent="0.3">
      <c r="A25" s="171" t="s">
        <v>31</v>
      </c>
      <c r="B25" s="266" t="s">
        <v>289</v>
      </c>
      <c r="C25" s="267"/>
      <c r="D25" s="267"/>
      <c r="E25" s="267"/>
      <c r="F25" s="267"/>
      <c r="G25" s="267"/>
      <c r="H25" s="268"/>
      <c r="I25" s="293" t="s">
        <v>32</v>
      </c>
      <c r="J25" s="294"/>
      <c r="K25" s="172"/>
      <c r="L25" s="18"/>
    </row>
    <row r="26" spans="1:12" s="14" customFormat="1" ht="18" customHeight="1" thickBot="1" x14ac:dyDescent="0.3">
      <c r="A26" s="171" t="s">
        <v>33</v>
      </c>
      <c r="B26" s="266">
        <v>342752352</v>
      </c>
      <c r="C26" s="267"/>
      <c r="D26" s="267"/>
      <c r="E26" s="267"/>
      <c r="F26" s="267"/>
      <c r="G26" s="267"/>
      <c r="H26" s="268"/>
      <c r="I26" s="175"/>
      <c r="J26" s="175"/>
      <c r="K26" s="175"/>
      <c r="L26" s="19"/>
    </row>
    <row r="27" spans="1:12" s="14" customFormat="1" ht="18" customHeight="1" thickBot="1" x14ac:dyDescent="0.3">
      <c r="A27" s="171" t="s">
        <v>34</v>
      </c>
      <c r="B27" s="266" t="s">
        <v>290</v>
      </c>
      <c r="C27" s="267"/>
      <c r="D27" s="267"/>
      <c r="E27" s="267"/>
      <c r="F27" s="267"/>
      <c r="G27" s="267"/>
      <c r="H27" s="268"/>
      <c r="I27" s="161"/>
      <c r="J27" s="161"/>
      <c r="K27" s="161"/>
    </row>
    <row r="28" spans="1:12" s="14" customFormat="1" ht="15" customHeight="1" x14ac:dyDescent="0.25">
      <c r="A28" s="20"/>
      <c r="B28" s="87"/>
      <c r="C28" s="15"/>
      <c r="D28" s="15"/>
      <c r="E28" s="185"/>
    </row>
    <row r="29" spans="1:12" s="14" customFormat="1" ht="76.5" customHeight="1" x14ac:dyDescent="0.25">
      <c r="A29" s="283" t="s">
        <v>296</v>
      </c>
      <c r="B29" s="283"/>
      <c r="C29" s="283"/>
      <c r="D29" s="283"/>
      <c r="E29" s="283"/>
      <c r="F29" s="283"/>
      <c r="G29" s="283"/>
      <c r="H29" s="283"/>
      <c r="I29" s="283"/>
      <c r="J29" s="283"/>
    </row>
    <row r="30" spans="1:12" s="14" customFormat="1" ht="33" customHeight="1" thickBot="1" x14ac:dyDescent="0.3">
      <c r="A30" s="21"/>
      <c r="B30" s="88"/>
      <c r="C30" s="21"/>
      <c r="D30" s="21"/>
      <c r="E30" s="187"/>
      <c r="F30" s="21"/>
      <c r="G30" s="21"/>
      <c r="H30" s="21"/>
      <c r="I30" s="21"/>
      <c r="J30" s="82" t="s">
        <v>35</v>
      </c>
    </row>
    <row r="31" spans="1:12" s="14" customFormat="1" ht="37.5" customHeight="1" thickBot="1" x14ac:dyDescent="0.3">
      <c r="A31" s="284" t="s">
        <v>36</v>
      </c>
      <c r="B31" s="291" t="s">
        <v>120</v>
      </c>
      <c r="C31" s="275" t="s">
        <v>37</v>
      </c>
      <c r="D31" s="286" t="s">
        <v>297</v>
      </c>
      <c r="E31" s="286" t="s">
        <v>298</v>
      </c>
      <c r="F31" s="286" t="s">
        <v>299</v>
      </c>
      <c r="G31" s="288" t="s">
        <v>38</v>
      </c>
      <c r="H31" s="289"/>
      <c r="I31" s="289"/>
      <c r="J31" s="290"/>
      <c r="K31" s="275" t="s">
        <v>39</v>
      </c>
    </row>
    <row r="32" spans="1:12" s="14" customFormat="1" ht="69" customHeight="1" thickBot="1" x14ac:dyDescent="0.3">
      <c r="A32" s="285"/>
      <c r="B32" s="292"/>
      <c r="C32" s="276"/>
      <c r="D32" s="287"/>
      <c r="E32" s="287"/>
      <c r="F32" s="287"/>
      <c r="G32" s="22" t="s">
        <v>40</v>
      </c>
      <c r="H32" s="23" t="s">
        <v>41</v>
      </c>
      <c r="I32" s="24" t="s">
        <v>42</v>
      </c>
      <c r="J32" s="23" t="s">
        <v>43</v>
      </c>
      <c r="K32" s="276"/>
    </row>
    <row r="33" spans="1:11" s="9" customFormat="1" ht="17.25" customHeight="1" thickBot="1" x14ac:dyDescent="0.3">
      <c r="A33" s="10">
        <v>1</v>
      </c>
      <c r="B33" s="89">
        <v>2</v>
      </c>
      <c r="C33" s="11">
        <v>3</v>
      </c>
      <c r="D33" s="11">
        <v>4</v>
      </c>
      <c r="E33" s="188">
        <v>6</v>
      </c>
      <c r="F33" s="11">
        <v>7</v>
      </c>
      <c r="G33" s="12">
        <v>8</v>
      </c>
      <c r="H33" s="13">
        <v>9</v>
      </c>
      <c r="I33" s="13">
        <v>10</v>
      </c>
      <c r="J33" s="11">
        <v>11</v>
      </c>
      <c r="K33" s="11">
        <v>12</v>
      </c>
    </row>
    <row r="34" spans="1:11" s="111" customFormat="1" ht="32.25" customHeight="1" thickBot="1" x14ac:dyDescent="0.3">
      <c r="A34" s="109" t="s">
        <v>44</v>
      </c>
      <c r="B34" s="146">
        <v>1</v>
      </c>
      <c r="C34" s="99">
        <v>1000</v>
      </c>
      <c r="D34" s="110"/>
      <c r="E34" s="194"/>
      <c r="F34" s="110"/>
      <c r="G34" s="109"/>
      <c r="H34" s="110"/>
      <c r="I34" s="110"/>
      <c r="J34" s="110"/>
      <c r="K34" s="110"/>
    </row>
    <row r="35" spans="1:11" s="112" customFormat="1" ht="21" customHeight="1" thickBot="1" x14ac:dyDescent="0.3">
      <c r="A35" s="120" t="s">
        <v>224</v>
      </c>
      <c r="B35" s="118">
        <f>B34+1</f>
        <v>2</v>
      </c>
      <c r="C35" s="121">
        <v>1010</v>
      </c>
      <c r="D35" s="122">
        <f>D36+D37+D38+D42+D43</f>
        <v>20162.8</v>
      </c>
      <c r="E35" s="122">
        <f>E36+E37+E38+E42+E43</f>
        <v>20271.900000000001</v>
      </c>
      <c r="F35" s="122">
        <f>G35+H35+I35+J35</f>
        <v>21714.5</v>
      </c>
      <c r="G35" s="122">
        <f>G36+G37+G38+G42+G43</f>
        <v>3364.4</v>
      </c>
      <c r="H35" s="122">
        <f>H36+H37+H38+H42+H43</f>
        <v>3924.3</v>
      </c>
      <c r="I35" s="122">
        <f>I36+I37+I38+I42+I43</f>
        <v>7160.4</v>
      </c>
      <c r="J35" s="122">
        <f>J36+J37+J38+J42+J43</f>
        <v>7265.4</v>
      </c>
      <c r="K35" s="147"/>
    </row>
    <row r="36" spans="1:11" s="47" customFormat="1" ht="29.25" customHeight="1" x14ac:dyDescent="0.25">
      <c r="A36" s="93" t="s">
        <v>211</v>
      </c>
      <c r="B36" s="113">
        <f t="shared" ref="B36:B105" si="0">B35+1</f>
        <v>3</v>
      </c>
      <c r="C36" s="59">
        <v>1020</v>
      </c>
      <c r="D36" s="28">
        <v>3887</v>
      </c>
      <c r="E36" s="28">
        <v>0</v>
      </c>
      <c r="F36" s="63">
        <f t="shared" ref="E36:F114" si="1">G36+H36+I36+J36</f>
        <v>0</v>
      </c>
      <c r="G36" s="29"/>
      <c r="H36" s="29"/>
      <c r="I36" s="29"/>
      <c r="J36" s="29"/>
      <c r="K36" s="53"/>
    </row>
    <row r="37" spans="1:11" s="47" customFormat="1" ht="36" customHeight="1" x14ac:dyDescent="0.25">
      <c r="A37" s="93" t="s">
        <v>94</v>
      </c>
      <c r="B37" s="115">
        <f t="shared" si="0"/>
        <v>4</v>
      </c>
      <c r="C37" s="59">
        <v>1030</v>
      </c>
      <c r="D37" s="27">
        <v>3347.1</v>
      </c>
      <c r="E37" s="234">
        <v>3021.7</v>
      </c>
      <c r="F37" s="234">
        <f t="shared" si="1"/>
        <v>888.4</v>
      </c>
      <c r="G37" s="29">
        <f>G69</f>
        <v>222.1</v>
      </c>
      <c r="H37" s="29">
        <v>222.1</v>
      </c>
      <c r="I37" s="29">
        <v>222.1</v>
      </c>
      <c r="J37" s="29">
        <v>222.1</v>
      </c>
      <c r="K37" s="53"/>
    </row>
    <row r="38" spans="1:11" s="47" customFormat="1" ht="26.25" customHeight="1" x14ac:dyDescent="0.25">
      <c r="A38" s="93" t="s">
        <v>135</v>
      </c>
      <c r="B38" s="115">
        <f t="shared" si="0"/>
        <v>5</v>
      </c>
      <c r="C38" s="59">
        <v>1040</v>
      </c>
      <c r="D38" s="28">
        <f>D39+D41</f>
        <v>5742.2999999999993</v>
      </c>
      <c r="E38" s="234">
        <f>E39+E41</f>
        <v>6365.3</v>
      </c>
      <c r="F38" s="234">
        <f>G38+H38+I38+J38</f>
        <v>5115.8999999999996</v>
      </c>
      <c r="G38" s="29">
        <f>G39+G41</f>
        <v>809.30000000000007</v>
      </c>
      <c r="H38" s="29">
        <f t="shared" ref="H38:J38" si="2">H39+H41</f>
        <v>1810.4</v>
      </c>
      <c r="I38" s="29">
        <f t="shared" si="2"/>
        <v>1680.3</v>
      </c>
      <c r="J38" s="29">
        <f t="shared" si="2"/>
        <v>815.9</v>
      </c>
      <c r="K38" s="53"/>
    </row>
    <row r="39" spans="1:11" s="47" customFormat="1" ht="21" customHeight="1" x14ac:dyDescent="0.25">
      <c r="A39" s="148" t="s">
        <v>136</v>
      </c>
      <c r="B39" s="115">
        <f t="shared" si="0"/>
        <v>6</v>
      </c>
      <c r="C39" s="60" t="s">
        <v>137</v>
      </c>
      <c r="D39" s="28">
        <v>430.4</v>
      </c>
      <c r="E39" s="243">
        <v>902.8</v>
      </c>
      <c r="F39" s="243">
        <f t="shared" si="1"/>
        <v>1427.9</v>
      </c>
      <c r="G39" s="29">
        <f>G119</f>
        <v>650.70000000000005</v>
      </c>
      <c r="H39" s="29">
        <f t="shared" ref="H39:J39" si="3">H119</f>
        <v>238.4</v>
      </c>
      <c r="I39" s="29">
        <f t="shared" si="3"/>
        <v>238.29999999999998</v>
      </c>
      <c r="J39" s="29">
        <f t="shared" si="3"/>
        <v>300.5</v>
      </c>
      <c r="K39" s="53"/>
    </row>
    <row r="40" spans="1:11" s="47" customFormat="1" ht="21" customHeight="1" x14ac:dyDescent="0.25">
      <c r="A40" s="148" t="s">
        <v>138</v>
      </c>
      <c r="B40" s="115">
        <f t="shared" si="0"/>
        <v>7</v>
      </c>
      <c r="C40" s="60" t="s">
        <v>139</v>
      </c>
      <c r="D40" s="27"/>
      <c r="E40" s="63">
        <f t="shared" si="1"/>
        <v>0</v>
      </c>
      <c r="F40" s="63">
        <f t="shared" si="1"/>
        <v>0</v>
      </c>
      <c r="G40" s="29"/>
      <c r="H40" s="29"/>
      <c r="I40" s="29"/>
      <c r="J40" s="29"/>
      <c r="K40" s="53"/>
    </row>
    <row r="41" spans="1:11" s="47" customFormat="1" ht="21" customHeight="1" x14ac:dyDescent="0.25">
      <c r="A41" s="148" t="s">
        <v>140</v>
      </c>
      <c r="B41" s="115">
        <f t="shared" si="0"/>
        <v>8</v>
      </c>
      <c r="C41" s="60" t="s">
        <v>141</v>
      </c>
      <c r="D41" s="28">
        <v>5311.9</v>
      </c>
      <c r="E41" s="234">
        <v>5462.5</v>
      </c>
      <c r="F41" s="234">
        <f t="shared" si="1"/>
        <v>3688</v>
      </c>
      <c r="G41" s="29">
        <f>G109+G110</f>
        <v>158.6</v>
      </c>
      <c r="H41" s="29">
        <v>1572</v>
      </c>
      <c r="I41" s="29">
        <v>1442</v>
      </c>
      <c r="J41" s="29">
        <v>515.4</v>
      </c>
      <c r="K41" s="53"/>
    </row>
    <row r="42" spans="1:11" s="47" customFormat="1" ht="33.75" customHeight="1" x14ac:dyDescent="0.25">
      <c r="A42" s="92" t="s">
        <v>142</v>
      </c>
      <c r="B42" s="115">
        <f t="shared" si="0"/>
        <v>9</v>
      </c>
      <c r="C42" s="59">
        <v>1050</v>
      </c>
      <c r="D42" s="31">
        <v>540</v>
      </c>
      <c r="E42" s="243">
        <v>1447.1</v>
      </c>
      <c r="F42" s="243">
        <f t="shared" si="1"/>
        <v>1030</v>
      </c>
      <c r="G42" s="33">
        <f>G117</f>
        <v>425</v>
      </c>
      <c r="H42" s="33">
        <f t="shared" ref="H42:J42" si="4">H117</f>
        <v>257.5</v>
      </c>
      <c r="I42" s="33">
        <f t="shared" si="4"/>
        <v>257.5</v>
      </c>
      <c r="J42" s="33">
        <f t="shared" si="4"/>
        <v>90</v>
      </c>
      <c r="K42" s="46"/>
    </row>
    <row r="43" spans="1:11" s="47" customFormat="1" ht="21" customHeight="1" x14ac:dyDescent="0.25">
      <c r="A43" s="92" t="s">
        <v>91</v>
      </c>
      <c r="B43" s="115">
        <f t="shared" si="0"/>
        <v>10</v>
      </c>
      <c r="C43" s="59">
        <v>1060</v>
      </c>
      <c r="D43" s="32">
        <v>6646.4</v>
      </c>
      <c r="E43" s="234">
        <v>9437.7999999999993</v>
      </c>
      <c r="F43" s="234">
        <f t="shared" si="1"/>
        <v>14680.199999999999</v>
      </c>
      <c r="G43" s="242">
        <f>G45+G46+G47+G44+G48</f>
        <v>1908</v>
      </c>
      <c r="H43" s="242">
        <f>H45+H46+H47+H44+H48</f>
        <v>1634.3000000000002</v>
      </c>
      <c r="I43" s="242">
        <f t="shared" ref="I43:J43" si="5">I45+I46+I47+I44+I48</f>
        <v>5000.5</v>
      </c>
      <c r="J43" s="242">
        <f t="shared" si="5"/>
        <v>6137.4</v>
      </c>
      <c r="K43" s="46"/>
    </row>
    <row r="44" spans="1:11" s="47" customFormat="1" ht="30.75" customHeight="1" x14ac:dyDescent="0.25">
      <c r="A44" s="148" t="s">
        <v>45</v>
      </c>
      <c r="B44" s="115">
        <f t="shared" si="0"/>
        <v>11</v>
      </c>
      <c r="C44" s="60" t="s">
        <v>111</v>
      </c>
      <c r="D44" s="32"/>
      <c r="E44" s="63">
        <f t="shared" si="1"/>
        <v>0</v>
      </c>
      <c r="F44" s="63">
        <f t="shared" si="1"/>
        <v>0</v>
      </c>
      <c r="G44" s="33"/>
      <c r="H44" s="33"/>
      <c r="I44" s="33"/>
      <c r="J44" s="33"/>
      <c r="K44" s="46"/>
    </row>
    <row r="45" spans="1:11" s="112" customFormat="1" ht="27.75" customHeight="1" x14ac:dyDescent="0.25">
      <c r="A45" s="148" t="s">
        <v>46</v>
      </c>
      <c r="B45" s="115">
        <f t="shared" si="0"/>
        <v>12</v>
      </c>
      <c r="C45" s="60" t="s">
        <v>143</v>
      </c>
      <c r="D45" s="32"/>
      <c r="E45" s="63">
        <f t="shared" si="1"/>
        <v>0</v>
      </c>
      <c r="F45" s="63">
        <f t="shared" si="1"/>
        <v>0</v>
      </c>
      <c r="G45" s="33"/>
      <c r="H45" s="33"/>
      <c r="I45" s="33"/>
      <c r="J45" s="33"/>
      <c r="K45" s="46"/>
    </row>
    <row r="46" spans="1:11" s="47" customFormat="1" ht="27.75" customHeight="1" x14ac:dyDescent="0.25">
      <c r="A46" s="148" t="s">
        <v>213</v>
      </c>
      <c r="B46" s="115">
        <f t="shared" si="0"/>
        <v>13</v>
      </c>
      <c r="C46" s="60" t="s">
        <v>144</v>
      </c>
      <c r="D46" s="32"/>
      <c r="E46" s="63">
        <f t="shared" si="1"/>
        <v>0</v>
      </c>
      <c r="F46" s="63">
        <f t="shared" si="1"/>
        <v>0</v>
      </c>
      <c r="G46" s="33"/>
      <c r="H46" s="33"/>
      <c r="I46" s="33"/>
      <c r="J46" s="33"/>
      <c r="K46" s="46"/>
    </row>
    <row r="47" spans="1:11" s="47" customFormat="1" ht="35.25" customHeight="1" x14ac:dyDescent="0.25">
      <c r="A47" s="149" t="s">
        <v>95</v>
      </c>
      <c r="B47" s="115">
        <f t="shared" si="0"/>
        <v>14</v>
      </c>
      <c r="C47" s="60" t="s">
        <v>145</v>
      </c>
      <c r="D47" s="32">
        <v>6599</v>
      </c>
      <c r="E47" s="234">
        <v>9323.6</v>
      </c>
      <c r="F47" s="234">
        <f t="shared" si="1"/>
        <v>14606.199999999999</v>
      </c>
      <c r="G47" s="33">
        <v>1841.9</v>
      </c>
      <c r="H47" s="33">
        <v>1626.4</v>
      </c>
      <c r="I47" s="33">
        <v>5000.5</v>
      </c>
      <c r="J47" s="33">
        <v>6137.4</v>
      </c>
      <c r="K47" s="46"/>
    </row>
    <row r="48" spans="1:11" s="47" customFormat="1" ht="21" customHeight="1" x14ac:dyDescent="0.25">
      <c r="A48" s="150" t="s">
        <v>146</v>
      </c>
      <c r="B48" s="115">
        <f t="shared" si="0"/>
        <v>15</v>
      </c>
      <c r="C48" s="61" t="s">
        <v>147</v>
      </c>
      <c r="D48" s="36">
        <v>47.4</v>
      </c>
      <c r="E48" s="234">
        <v>114.2</v>
      </c>
      <c r="F48" s="234">
        <f t="shared" si="1"/>
        <v>74</v>
      </c>
      <c r="G48" s="37">
        <v>66.099999999999994</v>
      </c>
      <c r="H48" s="37">
        <v>7.9</v>
      </c>
      <c r="I48" s="37"/>
      <c r="J48" s="37"/>
      <c r="K48" s="54"/>
    </row>
    <row r="49" spans="1:11" s="47" customFormat="1" ht="59.25" customHeight="1" x14ac:dyDescent="0.25">
      <c r="A49" s="91" t="s">
        <v>222</v>
      </c>
      <c r="B49" s="115">
        <f t="shared" si="0"/>
        <v>16</v>
      </c>
      <c r="C49" s="151" t="s">
        <v>220</v>
      </c>
      <c r="D49" s="31"/>
      <c r="E49" s="63">
        <f t="shared" si="1"/>
        <v>0</v>
      </c>
      <c r="F49" s="63">
        <f t="shared" si="1"/>
        <v>0</v>
      </c>
      <c r="G49" s="33"/>
      <c r="H49" s="33"/>
      <c r="I49" s="33"/>
      <c r="J49" s="33"/>
      <c r="K49" s="46"/>
    </row>
    <row r="50" spans="1:11" s="47" customFormat="1" ht="60" customHeight="1" x14ac:dyDescent="0.25">
      <c r="A50" s="148" t="s">
        <v>149</v>
      </c>
      <c r="B50" s="116">
        <f t="shared" si="0"/>
        <v>17</v>
      </c>
      <c r="C50" s="60" t="s">
        <v>148</v>
      </c>
      <c r="D50" s="31"/>
      <c r="E50" s="63">
        <f t="shared" si="1"/>
        <v>0</v>
      </c>
      <c r="F50" s="63">
        <f t="shared" si="1"/>
        <v>0</v>
      </c>
      <c r="G50" s="33"/>
      <c r="H50" s="33"/>
      <c r="I50" s="33"/>
      <c r="J50" s="33"/>
      <c r="K50" s="46"/>
    </row>
    <row r="51" spans="1:11" s="47" customFormat="1" ht="37.5" customHeight="1" x14ac:dyDescent="0.25">
      <c r="A51" s="92" t="s">
        <v>215</v>
      </c>
      <c r="B51" s="115">
        <v>18</v>
      </c>
      <c r="C51" s="59">
        <v>1070</v>
      </c>
      <c r="D51" s="27"/>
      <c r="E51" s="63"/>
      <c r="F51" s="63"/>
      <c r="G51" s="28"/>
      <c r="H51" s="28"/>
      <c r="I51" s="28"/>
      <c r="J51" s="28"/>
      <c r="K51" s="53"/>
    </row>
    <row r="52" spans="1:11" s="47" customFormat="1" ht="41.25" customHeight="1" thickBot="1" x14ac:dyDescent="0.3">
      <c r="A52" s="93" t="s">
        <v>216</v>
      </c>
      <c r="B52" s="119">
        <v>19</v>
      </c>
      <c r="C52" s="160">
        <v>1080</v>
      </c>
      <c r="D52" s="176">
        <v>196.2</v>
      </c>
      <c r="E52" s="241">
        <v>370.5</v>
      </c>
      <c r="F52" s="241">
        <v>757.1</v>
      </c>
      <c r="G52" s="176"/>
      <c r="H52" s="176"/>
      <c r="I52" s="176"/>
      <c r="J52" s="176"/>
      <c r="K52" s="177"/>
    </row>
    <row r="53" spans="1:11" s="47" customFormat="1" ht="33.75" customHeight="1" thickBot="1" x14ac:dyDescent="0.3">
      <c r="A53" s="108" t="s">
        <v>109</v>
      </c>
      <c r="B53" s="117">
        <v>20</v>
      </c>
      <c r="C53" s="99">
        <v>1100</v>
      </c>
      <c r="D53" s="101">
        <f>D54+D69+D107+D96</f>
        <v>19988.5</v>
      </c>
      <c r="E53" s="220">
        <f>E54+E69+E107+E96</f>
        <v>19885.300000000003</v>
      </c>
      <c r="F53" s="220">
        <f t="shared" si="1"/>
        <v>22471.599999999999</v>
      </c>
      <c r="G53" s="101">
        <f>G54+G69+G107+G96</f>
        <v>4120.8999999999996</v>
      </c>
      <c r="H53" s="101">
        <f>H54+H69+H107+H96</f>
        <v>3717.1000000000004</v>
      </c>
      <c r="I53" s="101">
        <f>I54+I69+I107+I96</f>
        <v>7381.3</v>
      </c>
      <c r="J53" s="101">
        <f>J54+J69+J107+J96</f>
        <v>7252.3000000000011</v>
      </c>
      <c r="K53" s="126"/>
    </row>
    <row r="54" spans="1:11" s="47" customFormat="1" ht="29.25" customHeight="1" thickBot="1" x14ac:dyDescent="0.3">
      <c r="A54" s="192" t="s">
        <v>211</v>
      </c>
      <c r="B54" s="117">
        <f t="shared" si="0"/>
        <v>21</v>
      </c>
      <c r="C54" s="26">
        <v>1110</v>
      </c>
      <c r="D54" s="40">
        <f>SUM(D55:D63)</f>
        <v>3887</v>
      </c>
      <c r="E54" s="40">
        <f>SUM(E55:E63)</f>
        <v>0</v>
      </c>
      <c r="F54" s="152">
        <f t="shared" si="1"/>
        <v>0</v>
      </c>
      <c r="G54" s="41"/>
      <c r="H54" s="40"/>
      <c r="I54" s="40"/>
      <c r="J54" s="40"/>
      <c r="K54" s="42"/>
    </row>
    <row r="55" spans="1:11" s="47" customFormat="1" ht="21" customHeight="1" x14ac:dyDescent="0.25">
      <c r="A55" s="93" t="s">
        <v>92</v>
      </c>
      <c r="B55" s="113">
        <f t="shared" si="0"/>
        <v>22</v>
      </c>
      <c r="C55" s="59" t="s">
        <v>112</v>
      </c>
      <c r="D55" s="251">
        <v>3060</v>
      </c>
      <c r="E55" s="145"/>
      <c r="F55" s="153">
        <f t="shared" si="1"/>
        <v>0</v>
      </c>
      <c r="G55" s="28"/>
      <c r="H55" s="28"/>
      <c r="I55" s="28"/>
      <c r="J55" s="28"/>
      <c r="K55" s="30"/>
    </row>
    <row r="56" spans="1:11" s="47" customFormat="1" ht="21" customHeight="1" x14ac:dyDescent="0.25">
      <c r="A56" s="92" t="s">
        <v>93</v>
      </c>
      <c r="B56" s="115">
        <f t="shared" si="0"/>
        <v>23</v>
      </c>
      <c r="C56" s="59" t="s">
        <v>113</v>
      </c>
      <c r="D56" s="252">
        <v>673</v>
      </c>
      <c r="E56" s="33"/>
      <c r="F56" s="154">
        <f t="shared" si="1"/>
        <v>0</v>
      </c>
      <c r="G56" s="32"/>
      <c r="H56" s="32"/>
      <c r="I56" s="32"/>
      <c r="J56" s="32"/>
      <c r="K56" s="34"/>
    </row>
    <row r="57" spans="1:11" s="47" customFormat="1" ht="21" customHeight="1" x14ac:dyDescent="0.25">
      <c r="A57" s="92" t="s">
        <v>150</v>
      </c>
      <c r="B57" s="115">
        <f t="shared" si="0"/>
        <v>24</v>
      </c>
      <c r="C57" s="59" t="s">
        <v>154</v>
      </c>
      <c r="D57" s="252">
        <v>36</v>
      </c>
      <c r="E57" s="33"/>
      <c r="F57" s="154">
        <f t="shared" si="1"/>
        <v>0</v>
      </c>
      <c r="G57" s="32"/>
      <c r="H57" s="32"/>
      <c r="I57" s="32"/>
      <c r="J57" s="32"/>
      <c r="K57" s="34"/>
    </row>
    <row r="58" spans="1:11" s="47" customFormat="1" ht="21" customHeight="1" x14ac:dyDescent="0.25">
      <c r="A58" s="92" t="s">
        <v>47</v>
      </c>
      <c r="B58" s="115">
        <f t="shared" si="0"/>
        <v>25</v>
      </c>
      <c r="C58" s="59" t="s">
        <v>155</v>
      </c>
      <c r="D58" s="252">
        <v>90</v>
      </c>
      <c r="E58" s="33"/>
      <c r="F58" s="154">
        <f t="shared" si="1"/>
        <v>0</v>
      </c>
      <c r="G58" s="32"/>
      <c r="H58" s="32"/>
      <c r="I58" s="32"/>
      <c r="J58" s="32"/>
      <c r="K58" s="34"/>
    </row>
    <row r="59" spans="1:11" s="47" customFormat="1" ht="21" customHeight="1" x14ac:dyDescent="0.25">
      <c r="A59" s="92" t="s">
        <v>48</v>
      </c>
      <c r="B59" s="115">
        <f t="shared" si="0"/>
        <v>26</v>
      </c>
      <c r="C59" s="59" t="s">
        <v>156</v>
      </c>
      <c r="D59" s="134"/>
      <c r="E59" s="209"/>
      <c r="F59" s="154">
        <f t="shared" si="1"/>
        <v>0</v>
      </c>
      <c r="G59" s="32"/>
      <c r="H59" s="32"/>
      <c r="I59" s="32"/>
      <c r="J59" s="32"/>
      <c r="K59" s="34"/>
    </row>
    <row r="60" spans="1:11" s="47" customFormat="1" ht="21" customHeight="1" x14ac:dyDescent="0.25">
      <c r="A60" s="92" t="s">
        <v>151</v>
      </c>
      <c r="B60" s="115">
        <f t="shared" si="0"/>
        <v>27</v>
      </c>
      <c r="C60" s="59" t="s">
        <v>157</v>
      </c>
      <c r="D60" s="200">
        <v>18</v>
      </c>
      <c r="E60" s="209"/>
      <c r="F60" s="154">
        <f t="shared" si="1"/>
        <v>0</v>
      </c>
      <c r="G60" s="32"/>
      <c r="H60" s="32"/>
      <c r="I60" s="32"/>
      <c r="J60" s="32"/>
      <c r="K60" s="34"/>
    </row>
    <row r="61" spans="1:11" s="47" customFormat="1" ht="21" customHeight="1" x14ac:dyDescent="0.25">
      <c r="A61" s="92" t="s">
        <v>103</v>
      </c>
      <c r="B61" s="115">
        <f t="shared" si="0"/>
        <v>28</v>
      </c>
      <c r="C61" s="59" t="s">
        <v>158</v>
      </c>
      <c r="D61" s="154"/>
      <c r="E61" s="209"/>
      <c r="F61" s="154">
        <f t="shared" si="1"/>
        <v>0</v>
      </c>
      <c r="G61" s="32"/>
      <c r="H61" s="32"/>
      <c r="I61" s="32"/>
      <c r="J61" s="32"/>
      <c r="K61" s="34"/>
    </row>
    <row r="62" spans="1:11" s="47" customFormat="1" ht="21" customHeight="1" x14ac:dyDescent="0.25">
      <c r="A62" s="92" t="s">
        <v>104</v>
      </c>
      <c r="B62" s="115">
        <f t="shared" si="0"/>
        <v>29</v>
      </c>
      <c r="C62" s="59" t="s">
        <v>159</v>
      </c>
      <c r="D62" s="205">
        <v>10</v>
      </c>
      <c r="E62" s="209"/>
      <c r="F62" s="154">
        <f t="shared" si="1"/>
        <v>0</v>
      </c>
      <c r="G62" s="32"/>
      <c r="H62" s="32"/>
      <c r="I62" s="32"/>
      <c r="J62" s="32"/>
      <c r="K62" s="34"/>
    </row>
    <row r="63" spans="1:11" s="47" customFormat="1" ht="21" customHeight="1" x14ac:dyDescent="0.25">
      <c r="A63" s="92" t="s">
        <v>49</v>
      </c>
      <c r="B63" s="115">
        <f t="shared" si="0"/>
        <v>30</v>
      </c>
      <c r="C63" s="59" t="s">
        <v>160</v>
      </c>
      <c r="D63" s="205"/>
      <c r="E63" s="154"/>
      <c r="F63" s="154">
        <f t="shared" si="1"/>
        <v>0</v>
      </c>
      <c r="G63" s="32"/>
      <c r="H63" s="32"/>
      <c r="I63" s="32"/>
      <c r="J63" s="32"/>
      <c r="K63" s="34"/>
    </row>
    <row r="64" spans="1:11" s="47" customFormat="1" ht="21" customHeight="1" x14ac:dyDescent="0.25">
      <c r="A64" s="92" t="s">
        <v>152</v>
      </c>
      <c r="B64" s="115">
        <f t="shared" si="0"/>
        <v>31</v>
      </c>
      <c r="C64" s="59" t="s">
        <v>161</v>
      </c>
      <c r="D64" s="64"/>
      <c r="E64" s="154"/>
      <c r="F64" s="154">
        <f t="shared" si="1"/>
        <v>0</v>
      </c>
      <c r="G64" s="32"/>
      <c r="H64" s="32"/>
      <c r="I64" s="32"/>
      <c r="J64" s="32"/>
      <c r="K64" s="34"/>
    </row>
    <row r="65" spans="1:11" s="47" customFormat="1" ht="24" customHeight="1" x14ac:dyDescent="0.25">
      <c r="A65" s="92" t="s">
        <v>221</v>
      </c>
      <c r="B65" s="115">
        <v>32</v>
      </c>
      <c r="C65" s="59" t="s">
        <v>226</v>
      </c>
      <c r="D65" s="64"/>
      <c r="E65" s="155"/>
      <c r="F65" s="154"/>
      <c r="G65" s="32"/>
      <c r="H65" s="32"/>
      <c r="I65" s="32"/>
      <c r="J65" s="32"/>
      <c r="K65" s="34"/>
    </row>
    <row r="66" spans="1:11" s="47" customFormat="1" ht="24.75" customHeight="1" x14ac:dyDescent="0.25">
      <c r="A66" s="97" t="s">
        <v>105</v>
      </c>
      <c r="B66" s="115">
        <v>33</v>
      </c>
      <c r="C66" s="66" t="s">
        <v>242</v>
      </c>
      <c r="D66" s="72"/>
      <c r="E66" s="44"/>
      <c r="F66" s="155">
        <f t="shared" ref="F66:F68" si="6">G66+H66+I66+J66</f>
        <v>0</v>
      </c>
      <c r="G66" s="29"/>
      <c r="H66" s="28"/>
      <c r="I66" s="28"/>
      <c r="J66" s="28"/>
      <c r="K66" s="30"/>
    </row>
    <row r="67" spans="1:11" s="47" customFormat="1" ht="24.75" customHeight="1" x14ac:dyDescent="0.25">
      <c r="A67" s="91" t="s">
        <v>106</v>
      </c>
      <c r="B67" s="115">
        <v>34</v>
      </c>
      <c r="C67" s="178" t="s">
        <v>243</v>
      </c>
      <c r="D67" s="65"/>
      <c r="E67" s="44"/>
      <c r="F67" s="154">
        <f t="shared" si="6"/>
        <v>0</v>
      </c>
      <c r="G67" s="33"/>
      <c r="H67" s="32"/>
      <c r="I67" s="32"/>
      <c r="J67" s="32"/>
      <c r="K67" s="34"/>
    </row>
    <row r="68" spans="1:11" s="47" customFormat="1" ht="24.75" customHeight="1" thickBot="1" x14ac:dyDescent="0.3">
      <c r="A68" s="91" t="s">
        <v>107</v>
      </c>
      <c r="B68" s="119">
        <v>35</v>
      </c>
      <c r="C68" s="178" t="s">
        <v>244</v>
      </c>
      <c r="D68" s="65"/>
      <c r="E68" s="48"/>
      <c r="F68" s="154">
        <f t="shared" si="6"/>
        <v>0</v>
      </c>
      <c r="G68" s="33"/>
      <c r="H68" s="32"/>
      <c r="I68" s="32"/>
      <c r="J68" s="32"/>
      <c r="K68" s="34"/>
    </row>
    <row r="69" spans="1:11" s="47" customFormat="1" ht="32.25" customHeight="1" thickBot="1" x14ac:dyDescent="0.3">
      <c r="A69" s="125" t="s">
        <v>223</v>
      </c>
      <c r="B69" s="117">
        <v>36</v>
      </c>
      <c r="C69" s="26">
        <v>1120</v>
      </c>
      <c r="D69" s="240">
        <f>SUM(D70:D71)</f>
        <v>3347.1</v>
      </c>
      <c r="E69" s="240">
        <f>SUM(E70:E71)</f>
        <v>3021.7</v>
      </c>
      <c r="F69" s="240">
        <f>SUM(F70:F71)</f>
        <v>888.40000000000009</v>
      </c>
      <c r="G69" s="240">
        <f t="shared" ref="G69:J69" si="7">SUM(G70:G71)</f>
        <v>222.1</v>
      </c>
      <c r="H69" s="240">
        <f t="shared" si="7"/>
        <v>148.1</v>
      </c>
      <c r="I69" s="240">
        <f t="shared" si="7"/>
        <v>272.2</v>
      </c>
      <c r="J69" s="240">
        <f t="shared" si="7"/>
        <v>246</v>
      </c>
      <c r="K69" s="42"/>
    </row>
    <row r="70" spans="1:11" s="47" customFormat="1" ht="21" customHeight="1" x14ac:dyDescent="0.25">
      <c r="A70" s="93" t="s">
        <v>92</v>
      </c>
      <c r="B70" s="113">
        <f t="shared" si="0"/>
        <v>37</v>
      </c>
      <c r="C70" s="59" t="s">
        <v>227</v>
      </c>
      <c r="D70" s="222">
        <v>2851.2</v>
      </c>
      <c r="E70" s="222">
        <v>2426</v>
      </c>
      <c r="F70" s="222">
        <f>G70+H70+I70+J70</f>
        <v>772.2</v>
      </c>
      <c r="G70" s="28">
        <v>132.1</v>
      </c>
      <c r="H70" s="28">
        <v>148.1</v>
      </c>
      <c r="I70" s="28">
        <v>246</v>
      </c>
      <c r="J70" s="28">
        <v>246</v>
      </c>
      <c r="K70" s="30"/>
    </row>
    <row r="71" spans="1:11" s="47" customFormat="1" ht="21" customHeight="1" x14ac:dyDescent="0.25">
      <c r="A71" s="92" t="s">
        <v>93</v>
      </c>
      <c r="B71" s="115">
        <f t="shared" si="0"/>
        <v>38</v>
      </c>
      <c r="C71" s="59" t="s">
        <v>228</v>
      </c>
      <c r="D71" s="205">
        <v>495.9</v>
      </c>
      <c r="E71" s="205">
        <v>595.70000000000005</v>
      </c>
      <c r="F71" s="205">
        <f>G71+H71+I71+J71</f>
        <v>116.2</v>
      </c>
      <c r="G71" s="32">
        <v>90</v>
      </c>
      <c r="H71" s="32"/>
      <c r="I71" s="32">
        <v>26.2</v>
      </c>
      <c r="J71" s="32"/>
      <c r="K71" s="34"/>
    </row>
    <row r="72" spans="1:11" s="47" customFormat="1" ht="21" customHeight="1" x14ac:dyDescent="0.25">
      <c r="A72" s="92" t="s">
        <v>150</v>
      </c>
      <c r="B72" s="115">
        <f t="shared" si="0"/>
        <v>39</v>
      </c>
      <c r="C72" s="59" t="s">
        <v>229</v>
      </c>
      <c r="D72" s="76"/>
      <c r="E72" s="154"/>
      <c r="F72" s="154">
        <f t="shared" si="1"/>
        <v>0</v>
      </c>
      <c r="G72" s="32"/>
      <c r="H72" s="32"/>
      <c r="I72" s="32"/>
      <c r="J72" s="32"/>
      <c r="K72" s="34"/>
    </row>
    <row r="73" spans="1:11" s="47" customFormat="1" ht="22.5" customHeight="1" x14ac:dyDescent="0.25">
      <c r="A73" s="91" t="s">
        <v>121</v>
      </c>
      <c r="B73" s="115">
        <f t="shared" si="0"/>
        <v>40</v>
      </c>
      <c r="C73" s="66" t="s">
        <v>245</v>
      </c>
      <c r="D73" s="76"/>
      <c r="E73" s="154"/>
      <c r="F73" s="154">
        <f t="shared" si="1"/>
        <v>0</v>
      </c>
      <c r="G73" s="32"/>
      <c r="H73" s="32"/>
      <c r="I73" s="32"/>
      <c r="J73" s="32"/>
      <c r="K73" s="34"/>
    </row>
    <row r="74" spans="1:11" s="47" customFormat="1" ht="21.75" customHeight="1" x14ac:dyDescent="0.25">
      <c r="A74" s="91" t="s">
        <v>101</v>
      </c>
      <c r="B74" s="115">
        <f t="shared" si="0"/>
        <v>41</v>
      </c>
      <c r="C74" s="66" t="s">
        <v>246</v>
      </c>
      <c r="D74" s="76"/>
      <c r="E74" s="154"/>
      <c r="F74" s="154">
        <f t="shared" si="1"/>
        <v>0</v>
      </c>
      <c r="G74" s="32"/>
      <c r="H74" s="32"/>
      <c r="I74" s="32"/>
      <c r="J74" s="32"/>
      <c r="K74" s="34"/>
    </row>
    <row r="75" spans="1:11" s="47" customFormat="1" ht="22.5" customHeight="1" x14ac:dyDescent="0.25">
      <c r="A75" s="91" t="s">
        <v>96</v>
      </c>
      <c r="B75" s="115">
        <f t="shared" si="0"/>
        <v>42</v>
      </c>
      <c r="C75" s="66" t="s">
        <v>247</v>
      </c>
      <c r="D75" s="76"/>
      <c r="E75" s="154"/>
      <c r="F75" s="154">
        <f t="shared" si="1"/>
        <v>0</v>
      </c>
      <c r="G75" s="32"/>
      <c r="H75" s="32"/>
      <c r="I75" s="32"/>
      <c r="J75" s="32"/>
      <c r="K75" s="34"/>
    </row>
    <row r="76" spans="1:11" s="47" customFormat="1" ht="21.75" customHeight="1" x14ac:dyDescent="0.25">
      <c r="A76" s="91" t="s">
        <v>118</v>
      </c>
      <c r="B76" s="115">
        <f t="shared" si="0"/>
        <v>43</v>
      </c>
      <c r="C76" s="66" t="s">
        <v>248</v>
      </c>
      <c r="D76" s="76"/>
      <c r="E76" s="154"/>
      <c r="F76" s="154">
        <f t="shared" si="1"/>
        <v>0</v>
      </c>
      <c r="G76" s="32"/>
      <c r="H76" s="32"/>
      <c r="I76" s="32"/>
      <c r="J76" s="32"/>
      <c r="K76" s="34"/>
    </row>
    <row r="77" spans="1:11" s="47" customFormat="1" ht="21.75" customHeight="1" x14ac:dyDescent="0.25">
      <c r="A77" s="91" t="s">
        <v>119</v>
      </c>
      <c r="B77" s="115">
        <f t="shared" si="0"/>
        <v>44</v>
      </c>
      <c r="C77" s="66" t="s">
        <v>249</v>
      </c>
      <c r="D77" s="76"/>
      <c r="E77" s="154"/>
      <c r="F77" s="154">
        <f t="shared" si="1"/>
        <v>0</v>
      </c>
      <c r="G77" s="32"/>
      <c r="H77" s="32"/>
      <c r="I77" s="32"/>
      <c r="J77" s="32"/>
      <c r="K77" s="34"/>
    </row>
    <row r="78" spans="1:11" s="47" customFormat="1" ht="18" customHeight="1" x14ac:dyDescent="0.25">
      <c r="A78" s="92" t="s">
        <v>47</v>
      </c>
      <c r="B78" s="115">
        <f t="shared" si="0"/>
        <v>45</v>
      </c>
      <c r="C78" s="59" t="s">
        <v>230</v>
      </c>
      <c r="D78" s="76"/>
      <c r="E78" s="154"/>
      <c r="F78" s="154">
        <f t="shared" si="1"/>
        <v>0</v>
      </c>
      <c r="G78" s="32"/>
      <c r="H78" s="32"/>
      <c r="I78" s="32"/>
      <c r="J78" s="32"/>
      <c r="K78" s="34"/>
    </row>
    <row r="79" spans="1:11" s="47" customFormat="1" ht="18" customHeight="1" x14ac:dyDescent="0.25">
      <c r="A79" s="92" t="s">
        <v>48</v>
      </c>
      <c r="B79" s="115">
        <f t="shared" si="0"/>
        <v>46</v>
      </c>
      <c r="C79" s="59" t="s">
        <v>231</v>
      </c>
      <c r="D79" s="65"/>
      <c r="E79" s="44"/>
      <c r="F79" s="154">
        <f t="shared" si="1"/>
        <v>0</v>
      </c>
      <c r="G79" s="32"/>
      <c r="H79" s="32"/>
      <c r="I79" s="32"/>
      <c r="J79" s="32"/>
      <c r="K79" s="34"/>
    </row>
    <row r="80" spans="1:11" s="47" customFormat="1" ht="18" customHeight="1" x14ac:dyDescent="0.25">
      <c r="A80" s="92" t="s">
        <v>151</v>
      </c>
      <c r="B80" s="115">
        <f t="shared" si="0"/>
        <v>47</v>
      </c>
      <c r="C80" s="59" t="s">
        <v>232</v>
      </c>
      <c r="D80" s="65"/>
      <c r="E80" s="44"/>
      <c r="F80" s="154">
        <f t="shared" si="1"/>
        <v>0</v>
      </c>
      <c r="G80" s="32"/>
      <c r="H80" s="32"/>
      <c r="I80" s="32"/>
      <c r="J80" s="32"/>
      <c r="K80" s="34"/>
    </row>
    <row r="81" spans="1:11" s="47" customFormat="1" ht="18" customHeight="1" x14ac:dyDescent="0.25">
      <c r="A81" s="94" t="s">
        <v>122</v>
      </c>
      <c r="B81" s="115">
        <f t="shared" si="0"/>
        <v>48</v>
      </c>
      <c r="C81" s="66" t="s">
        <v>250</v>
      </c>
      <c r="D81" s="65"/>
      <c r="E81" s="44"/>
      <c r="F81" s="154">
        <f t="shared" si="1"/>
        <v>0</v>
      </c>
      <c r="G81" s="32"/>
      <c r="H81" s="32"/>
      <c r="I81" s="32"/>
      <c r="J81" s="32"/>
      <c r="K81" s="34"/>
    </row>
    <row r="82" spans="1:11" s="47" customFormat="1" ht="18" customHeight="1" x14ac:dyDescent="0.25">
      <c r="A82" s="94" t="s">
        <v>124</v>
      </c>
      <c r="B82" s="115">
        <f t="shared" si="0"/>
        <v>49</v>
      </c>
      <c r="C82" s="66" t="s">
        <v>251</v>
      </c>
      <c r="D82" s="65"/>
      <c r="E82" s="44"/>
      <c r="F82" s="154">
        <f t="shared" si="1"/>
        <v>0</v>
      </c>
      <c r="G82" s="32"/>
      <c r="H82" s="32"/>
      <c r="I82" s="32"/>
      <c r="J82" s="32"/>
      <c r="K82" s="34"/>
    </row>
    <row r="83" spans="1:11" s="47" customFormat="1" ht="18" customHeight="1" x14ac:dyDescent="0.25">
      <c r="A83" s="94" t="s">
        <v>123</v>
      </c>
      <c r="B83" s="115">
        <f t="shared" si="0"/>
        <v>50</v>
      </c>
      <c r="C83" s="66" t="s">
        <v>252</v>
      </c>
      <c r="D83" s="65"/>
      <c r="E83" s="44"/>
      <c r="F83" s="154">
        <f t="shared" si="1"/>
        <v>0</v>
      </c>
      <c r="G83" s="32"/>
      <c r="H83" s="32"/>
      <c r="I83" s="32"/>
      <c r="J83" s="32"/>
      <c r="K83" s="34"/>
    </row>
    <row r="84" spans="1:11" s="47" customFormat="1" ht="18" customHeight="1" x14ac:dyDescent="0.25">
      <c r="A84" s="94" t="s">
        <v>97</v>
      </c>
      <c r="B84" s="115">
        <f t="shared" si="0"/>
        <v>51</v>
      </c>
      <c r="C84" s="66" t="s">
        <v>253</v>
      </c>
      <c r="D84" s="65"/>
      <c r="E84" s="44"/>
      <c r="F84" s="154">
        <f t="shared" si="1"/>
        <v>0</v>
      </c>
      <c r="G84" s="32"/>
      <c r="H84" s="32"/>
      <c r="I84" s="32"/>
      <c r="J84" s="32"/>
      <c r="K84" s="34"/>
    </row>
    <row r="85" spans="1:11" s="47" customFormat="1" ht="18" customHeight="1" x14ac:dyDescent="0.25">
      <c r="A85" s="94" t="s">
        <v>98</v>
      </c>
      <c r="B85" s="115">
        <f t="shared" si="0"/>
        <v>52</v>
      </c>
      <c r="C85" s="66" t="s">
        <v>254</v>
      </c>
      <c r="D85" s="65"/>
      <c r="E85" s="44"/>
      <c r="F85" s="154">
        <f t="shared" si="1"/>
        <v>0</v>
      </c>
      <c r="G85" s="32"/>
      <c r="H85" s="32"/>
      <c r="I85" s="32"/>
      <c r="J85" s="32"/>
      <c r="K85" s="34"/>
    </row>
    <row r="86" spans="1:11" s="47" customFormat="1" ht="33.75" customHeight="1" x14ac:dyDescent="0.25">
      <c r="A86" s="94" t="s">
        <v>110</v>
      </c>
      <c r="B86" s="115">
        <f t="shared" si="0"/>
        <v>53</v>
      </c>
      <c r="C86" s="66" t="s">
        <v>255</v>
      </c>
      <c r="D86" s="65"/>
      <c r="E86" s="44"/>
      <c r="F86" s="154">
        <f t="shared" si="1"/>
        <v>0</v>
      </c>
      <c r="G86" s="32"/>
      <c r="H86" s="32"/>
      <c r="I86" s="32"/>
      <c r="J86" s="32"/>
      <c r="K86" s="34"/>
    </row>
    <row r="87" spans="1:11" s="47" customFormat="1" ht="18" customHeight="1" x14ac:dyDescent="0.25">
      <c r="A87" s="94" t="s">
        <v>99</v>
      </c>
      <c r="B87" s="115">
        <f t="shared" si="0"/>
        <v>54</v>
      </c>
      <c r="C87" s="66" t="s">
        <v>256</v>
      </c>
      <c r="D87" s="65"/>
      <c r="E87" s="44"/>
      <c r="F87" s="154">
        <f t="shared" si="1"/>
        <v>0</v>
      </c>
      <c r="G87" s="32"/>
      <c r="H87" s="32"/>
      <c r="I87" s="32"/>
      <c r="J87" s="32"/>
      <c r="K87" s="34"/>
    </row>
    <row r="88" spans="1:11" s="47" customFormat="1" ht="18" customHeight="1" x14ac:dyDescent="0.25">
      <c r="A88" s="94" t="s">
        <v>100</v>
      </c>
      <c r="B88" s="115">
        <f t="shared" si="0"/>
        <v>55</v>
      </c>
      <c r="C88" s="66" t="s">
        <v>257</v>
      </c>
      <c r="D88" s="65"/>
      <c r="E88" s="44"/>
      <c r="F88" s="154">
        <f t="shared" si="1"/>
        <v>0</v>
      </c>
      <c r="G88" s="32"/>
      <c r="H88" s="32"/>
      <c r="I88" s="32"/>
      <c r="J88" s="32"/>
      <c r="K88" s="34"/>
    </row>
    <row r="89" spans="1:11" s="47" customFormat="1" ht="18" customHeight="1" x14ac:dyDescent="0.25">
      <c r="A89" s="94" t="s">
        <v>102</v>
      </c>
      <c r="B89" s="115">
        <f t="shared" si="0"/>
        <v>56</v>
      </c>
      <c r="C89" s="66" t="s">
        <v>258</v>
      </c>
      <c r="D89" s="65"/>
      <c r="E89" s="44"/>
      <c r="F89" s="154">
        <f t="shared" si="1"/>
        <v>0</v>
      </c>
      <c r="G89" s="32"/>
      <c r="H89" s="32"/>
      <c r="I89" s="32"/>
      <c r="J89" s="32"/>
      <c r="K89" s="34"/>
    </row>
    <row r="90" spans="1:11" s="47" customFormat="1" ht="21.75" customHeight="1" x14ac:dyDescent="0.25">
      <c r="A90" s="94" t="s">
        <v>119</v>
      </c>
      <c r="B90" s="115">
        <f t="shared" si="0"/>
        <v>57</v>
      </c>
      <c r="C90" s="66" t="s">
        <v>259</v>
      </c>
      <c r="D90" s="65"/>
      <c r="E90" s="44"/>
      <c r="F90" s="154">
        <f t="shared" si="1"/>
        <v>0</v>
      </c>
      <c r="G90" s="32"/>
      <c r="H90" s="32"/>
      <c r="I90" s="32"/>
      <c r="J90" s="32"/>
      <c r="K90" s="34"/>
    </row>
    <row r="91" spans="1:11" s="47" customFormat="1" ht="21" customHeight="1" x14ac:dyDescent="0.25">
      <c r="A91" s="92" t="s">
        <v>103</v>
      </c>
      <c r="B91" s="115">
        <f t="shared" si="0"/>
        <v>58</v>
      </c>
      <c r="C91" s="59" t="s">
        <v>225</v>
      </c>
      <c r="D91" s="64"/>
      <c r="E91" s="154"/>
      <c r="F91" s="154">
        <f t="shared" si="1"/>
        <v>0</v>
      </c>
      <c r="G91" s="32"/>
      <c r="H91" s="32"/>
      <c r="I91" s="32"/>
      <c r="J91" s="32"/>
      <c r="K91" s="34"/>
    </row>
    <row r="92" spans="1:11" s="47" customFormat="1" ht="21" customHeight="1" x14ac:dyDescent="0.25">
      <c r="A92" s="92" t="s">
        <v>104</v>
      </c>
      <c r="B92" s="115">
        <f t="shared" si="0"/>
        <v>59</v>
      </c>
      <c r="C92" s="59" t="s">
        <v>233</v>
      </c>
      <c r="D92" s="64"/>
      <c r="E92" s="154"/>
      <c r="F92" s="154">
        <f t="shared" si="1"/>
        <v>0</v>
      </c>
      <c r="G92" s="32"/>
      <c r="H92" s="32"/>
      <c r="I92" s="32"/>
      <c r="J92" s="32"/>
      <c r="K92" s="34"/>
    </row>
    <row r="93" spans="1:11" s="47" customFormat="1" ht="21" customHeight="1" x14ac:dyDescent="0.25">
      <c r="A93" s="92" t="s">
        <v>49</v>
      </c>
      <c r="B93" s="115">
        <f t="shared" si="0"/>
        <v>60</v>
      </c>
      <c r="C93" s="59" t="s">
        <v>234</v>
      </c>
      <c r="D93" s="64"/>
      <c r="E93" s="154"/>
      <c r="F93" s="154">
        <f t="shared" si="1"/>
        <v>0</v>
      </c>
      <c r="G93" s="32"/>
      <c r="H93" s="32"/>
      <c r="I93" s="32"/>
      <c r="J93" s="32"/>
      <c r="K93" s="34"/>
    </row>
    <row r="94" spans="1:11" s="47" customFormat="1" ht="21" customHeight="1" x14ac:dyDescent="0.25">
      <c r="A94" s="92" t="s">
        <v>152</v>
      </c>
      <c r="B94" s="115">
        <f t="shared" si="0"/>
        <v>61</v>
      </c>
      <c r="C94" s="59" t="s">
        <v>235</v>
      </c>
      <c r="D94" s="64"/>
      <c r="E94" s="154"/>
      <c r="F94" s="154">
        <f t="shared" si="1"/>
        <v>0</v>
      </c>
      <c r="G94" s="32"/>
      <c r="H94" s="32"/>
      <c r="I94" s="32"/>
      <c r="J94" s="32"/>
      <c r="K94" s="34"/>
    </row>
    <row r="95" spans="1:11" s="47" customFormat="1" ht="21" customHeight="1" thickBot="1" x14ac:dyDescent="0.3">
      <c r="A95" s="92" t="s">
        <v>153</v>
      </c>
      <c r="B95" s="115">
        <f t="shared" si="0"/>
        <v>62</v>
      </c>
      <c r="C95" s="59" t="s">
        <v>260</v>
      </c>
      <c r="D95" s="64"/>
      <c r="E95" s="157"/>
      <c r="F95" s="154">
        <f t="shared" si="1"/>
        <v>0</v>
      </c>
      <c r="G95" s="32"/>
      <c r="H95" s="32"/>
      <c r="I95" s="32"/>
      <c r="J95" s="32"/>
      <c r="K95" s="34"/>
    </row>
    <row r="96" spans="1:11" s="47" customFormat="1" ht="30.75" customHeight="1" thickBot="1" x14ac:dyDescent="0.3">
      <c r="A96" s="125" t="s">
        <v>108</v>
      </c>
      <c r="B96" s="117">
        <f>B95+1</f>
        <v>63</v>
      </c>
      <c r="C96" s="26">
        <v>1130</v>
      </c>
      <c r="D96" s="40">
        <f>SUM(D97:D106)</f>
        <v>6472.1</v>
      </c>
      <c r="E96" s="40">
        <f>SUM(E97:E106)</f>
        <v>9051.2000000000007</v>
      </c>
      <c r="F96" s="40">
        <f t="shared" ref="F96:J96" si="8">SUM(F97:F106)</f>
        <v>15437.300000000001</v>
      </c>
      <c r="G96" s="40">
        <f>SUM(G97:G106)</f>
        <v>2664.5</v>
      </c>
      <c r="H96" s="40">
        <f>SUM(H97:H106)</f>
        <v>1501.1000000000001</v>
      </c>
      <c r="I96" s="40">
        <f t="shared" si="8"/>
        <v>5171.3</v>
      </c>
      <c r="J96" s="40">
        <f t="shared" si="8"/>
        <v>6100.4000000000005</v>
      </c>
      <c r="K96" s="42"/>
    </row>
    <row r="97" spans="1:11" s="47" customFormat="1" ht="21" customHeight="1" x14ac:dyDescent="0.25">
      <c r="A97" s="93" t="s">
        <v>92</v>
      </c>
      <c r="B97" s="113">
        <f t="shared" si="0"/>
        <v>64</v>
      </c>
      <c r="C97" s="59" t="s">
        <v>261</v>
      </c>
      <c r="D97" s="222">
        <v>3592.1</v>
      </c>
      <c r="E97" s="222">
        <v>6491.5</v>
      </c>
      <c r="F97" s="222">
        <f t="shared" si="1"/>
        <v>11757.5</v>
      </c>
      <c r="G97" s="238">
        <v>2188.8000000000002</v>
      </c>
      <c r="H97" s="28">
        <v>1030.7</v>
      </c>
      <c r="I97" s="28">
        <f>1676+2227</f>
        <v>3903</v>
      </c>
      <c r="J97" s="28">
        <f>2280+2355</f>
        <v>4635</v>
      </c>
      <c r="K97" s="30"/>
    </row>
    <row r="98" spans="1:11" s="47" customFormat="1" ht="21" customHeight="1" x14ac:dyDescent="0.25">
      <c r="A98" s="92" t="s">
        <v>93</v>
      </c>
      <c r="B98" s="115">
        <f t="shared" si="0"/>
        <v>65</v>
      </c>
      <c r="C98" s="59" t="s">
        <v>262</v>
      </c>
      <c r="D98" s="205">
        <v>1267.5</v>
      </c>
      <c r="E98" s="205">
        <v>1286.0999999999999</v>
      </c>
      <c r="F98" s="205">
        <f t="shared" si="1"/>
        <v>2545.6999999999998</v>
      </c>
      <c r="G98" s="200">
        <v>361.9</v>
      </c>
      <c r="H98" s="32">
        <v>265.7</v>
      </c>
      <c r="I98" s="32">
        <v>860.5</v>
      </c>
      <c r="J98" s="32">
        <v>1057.5999999999999</v>
      </c>
      <c r="K98" s="34"/>
    </row>
    <row r="99" spans="1:11" s="47" customFormat="1" ht="21" customHeight="1" x14ac:dyDescent="0.25">
      <c r="A99" s="92" t="s">
        <v>150</v>
      </c>
      <c r="B99" s="115">
        <f t="shared" si="0"/>
        <v>66</v>
      </c>
      <c r="C99" s="59" t="s">
        <v>263</v>
      </c>
      <c r="D99" s="205">
        <v>188.5</v>
      </c>
      <c r="E99" s="205">
        <v>254.5</v>
      </c>
      <c r="F99" s="205">
        <f t="shared" si="1"/>
        <v>138.4</v>
      </c>
      <c r="G99" s="200">
        <v>27.1</v>
      </c>
      <c r="H99" s="32">
        <v>11.3</v>
      </c>
      <c r="I99" s="32">
        <v>50</v>
      </c>
      <c r="J99" s="28">
        <v>50</v>
      </c>
      <c r="K99" s="34"/>
    </row>
    <row r="100" spans="1:11" s="47" customFormat="1" ht="21" customHeight="1" x14ac:dyDescent="0.25">
      <c r="A100" s="92" t="s">
        <v>47</v>
      </c>
      <c r="B100" s="115">
        <f t="shared" si="0"/>
        <v>67</v>
      </c>
      <c r="C100" s="59" t="s">
        <v>264</v>
      </c>
      <c r="D100" s="205">
        <v>368.2</v>
      </c>
      <c r="E100" s="205">
        <v>714.5</v>
      </c>
      <c r="F100" s="205">
        <f t="shared" si="1"/>
        <v>788.2</v>
      </c>
      <c r="G100" s="200">
        <v>47.5</v>
      </c>
      <c r="H100" s="32">
        <v>140.69999999999999</v>
      </c>
      <c r="I100" s="32">
        <v>300</v>
      </c>
      <c r="J100" s="28">
        <v>300</v>
      </c>
      <c r="K100" s="34"/>
    </row>
    <row r="101" spans="1:11" s="47" customFormat="1" ht="21" customHeight="1" x14ac:dyDescent="0.25">
      <c r="A101" s="92" t="s">
        <v>48</v>
      </c>
      <c r="B101" s="115">
        <f t="shared" si="0"/>
        <v>68</v>
      </c>
      <c r="C101" s="59" t="s">
        <v>265</v>
      </c>
      <c r="D101" s="236"/>
      <c r="E101" s="205">
        <f t="shared" si="1"/>
        <v>0</v>
      </c>
      <c r="F101" s="205">
        <f t="shared" si="1"/>
        <v>0</v>
      </c>
      <c r="G101" s="200"/>
      <c r="H101" s="32"/>
      <c r="I101" s="239"/>
      <c r="J101" s="32"/>
      <c r="K101" s="34"/>
    </row>
    <row r="102" spans="1:11" s="47" customFormat="1" ht="21" customHeight="1" x14ac:dyDescent="0.25">
      <c r="A102" s="92" t="s">
        <v>151</v>
      </c>
      <c r="B102" s="115">
        <f t="shared" si="0"/>
        <v>69</v>
      </c>
      <c r="C102" s="59" t="s">
        <v>266</v>
      </c>
      <c r="D102" s="236">
        <v>541</v>
      </c>
      <c r="E102" s="205">
        <v>276.2</v>
      </c>
      <c r="F102" s="205">
        <f t="shared" si="1"/>
        <v>186.90000000000003</v>
      </c>
      <c r="G102" s="200">
        <v>30.6</v>
      </c>
      <c r="H102" s="32">
        <v>40.700000000000003</v>
      </c>
      <c r="I102" s="32">
        <v>57.8</v>
      </c>
      <c r="J102" s="32">
        <v>57.8</v>
      </c>
      <c r="K102" s="34"/>
    </row>
    <row r="103" spans="1:11" s="47" customFormat="1" ht="21" customHeight="1" x14ac:dyDescent="0.25">
      <c r="A103" s="92" t="s">
        <v>103</v>
      </c>
      <c r="B103" s="115">
        <f t="shared" si="0"/>
        <v>70</v>
      </c>
      <c r="C103" s="59" t="s">
        <v>267</v>
      </c>
      <c r="D103" s="205"/>
      <c r="E103" s="205">
        <f t="shared" si="1"/>
        <v>0</v>
      </c>
      <c r="F103" s="205">
        <f t="shared" si="1"/>
        <v>0</v>
      </c>
      <c r="G103" s="32"/>
      <c r="H103" s="32"/>
      <c r="I103" s="32"/>
      <c r="J103" s="32"/>
      <c r="K103" s="34"/>
    </row>
    <row r="104" spans="1:11" s="47" customFormat="1" ht="21" customHeight="1" x14ac:dyDescent="0.25">
      <c r="A104" s="92" t="s">
        <v>104</v>
      </c>
      <c r="B104" s="115">
        <f t="shared" si="0"/>
        <v>71</v>
      </c>
      <c r="C104" s="59" t="s">
        <v>268</v>
      </c>
      <c r="D104" s="205">
        <v>11.1</v>
      </c>
      <c r="E104" s="205">
        <f t="shared" si="1"/>
        <v>0</v>
      </c>
      <c r="F104" s="205">
        <f t="shared" si="1"/>
        <v>0</v>
      </c>
      <c r="G104" s="32"/>
      <c r="H104" s="32"/>
      <c r="I104" s="32"/>
      <c r="J104" s="32"/>
      <c r="K104" s="34"/>
    </row>
    <row r="105" spans="1:11" s="47" customFormat="1" ht="21" customHeight="1" x14ac:dyDescent="0.25">
      <c r="A105" s="92" t="s">
        <v>49</v>
      </c>
      <c r="B105" s="115">
        <f t="shared" si="0"/>
        <v>72</v>
      </c>
      <c r="C105" s="59" t="s">
        <v>269</v>
      </c>
      <c r="D105" s="205"/>
      <c r="E105" s="205">
        <f t="shared" si="1"/>
        <v>0</v>
      </c>
      <c r="F105" s="205">
        <f t="shared" si="1"/>
        <v>0</v>
      </c>
      <c r="G105" s="32"/>
      <c r="H105" s="32"/>
      <c r="I105" s="32"/>
      <c r="J105" s="32"/>
      <c r="K105" s="34"/>
    </row>
    <row r="106" spans="1:11" s="47" customFormat="1" ht="21" customHeight="1" thickBot="1" x14ac:dyDescent="0.3">
      <c r="A106" s="92" t="s">
        <v>152</v>
      </c>
      <c r="B106" s="119">
        <f t="shared" ref="B106" si="9">B105+1</f>
        <v>73</v>
      </c>
      <c r="C106" s="59" t="s">
        <v>270</v>
      </c>
      <c r="D106" s="237">
        <v>503.7</v>
      </c>
      <c r="E106" s="205">
        <v>28.4</v>
      </c>
      <c r="F106" s="205">
        <f t="shared" si="1"/>
        <v>20.6</v>
      </c>
      <c r="G106" s="33">
        <v>8.6</v>
      </c>
      <c r="H106" s="32">
        <v>12</v>
      </c>
      <c r="I106" s="32"/>
      <c r="J106" s="32"/>
      <c r="K106" s="34"/>
    </row>
    <row r="107" spans="1:11" s="47" customFormat="1" ht="21" customHeight="1" thickBot="1" x14ac:dyDescent="0.3">
      <c r="A107" s="125" t="s">
        <v>162</v>
      </c>
      <c r="B107" s="117">
        <f>B106+1</f>
        <v>74</v>
      </c>
      <c r="C107" s="26">
        <v>1140</v>
      </c>
      <c r="D107" s="225">
        <f>D108+D119+D125</f>
        <v>6282.2999999999993</v>
      </c>
      <c r="E107" s="226">
        <f>E108+E119+E125</f>
        <v>7812.4000000000005</v>
      </c>
      <c r="F107" s="221">
        <f t="shared" si="1"/>
        <v>6145.9</v>
      </c>
      <c r="G107" s="225">
        <f t="shared" ref="G107:J107" si="10">G108+G119+G125</f>
        <v>1234.3000000000002</v>
      </c>
      <c r="H107" s="225">
        <f t="shared" si="10"/>
        <v>2067.9</v>
      </c>
      <c r="I107" s="225">
        <f t="shared" si="10"/>
        <v>1937.8</v>
      </c>
      <c r="J107" s="225">
        <f t="shared" si="10"/>
        <v>905.9</v>
      </c>
      <c r="K107" s="83"/>
    </row>
    <row r="108" spans="1:11" s="47" customFormat="1" ht="25.5" customHeight="1" thickBot="1" x14ac:dyDescent="0.3">
      <c r="A108" s="125" t="s">
        <v>163</v>
      </c>
      <c r="B108" s="117">
        <f>B107+1</f>
        <v>75</v>
      </c>
      <c r="C108" s="26">
        <v>1150</v>
      </c>
      <c r="D108" s="225">
        <f>SUM(D109:D118)</f>
        <v>5851.9</v>
      </c>
      <c r="E108" s="225">
        <f t="shared" ref="E108:J108" si="11">SUM(E109:E118)</f>
        <v>6909.6</v>
      </c>
      <c r="F108" s="225">
        <f t="shared" si="11"/>
        <v>4718</v>
      </c>
      <c r="G108" s="225">
        <f t="shared" si="11"/>
        <v>583.6</v>
      </c>
      <c r="H108" s="225">
        <f t="shared" si="11"/>
        <v>1829.5</v>
      </c>
      <c r="I108" s="225">
        <f t="shared" si="11"/>
        <v>1699.5</v>
      </c>
      <c r="J108" s="225">
        <f t="shared" si="11"/>
        <v>605.4</v>
      </c>
      <c r="K108" s="83"/>
    </row>
    <row r="109" spans="1:11" s="47" customFormat="1" ht="21" customHeight="1" x14ac:dyDescent="0.25">
      <c r="A109" s="93" t="s">
        <v>92</v>
      </c>
      <c r="B109" s="113">
        <f>B108+1</f>
        <v>76</v>
      </c>
      <c r="C109" s="59" t="s">
        <v>114</v>
      </c>
      <c r="D109" s="234">
        <v>4002.6</v>
      </c>
      <c r="E109" s="229">
        <v>4495</v>
      </c>
      <c r="F109" s="229">
        <f t="shared" si="1"/>
        <v>2923</v>
      </c>
      <c r="G109" s="213">
        <v>130</v>
      </c>
      <c r="H109" s="28">
        <v>1223</v>
      </c>
      <c r="I109" s="28">
        <v>1150</v>
      </c>
      <c r="J109" s="28">
        <v>420</v>
      </c>
      <c r="K109" s="30"/>
    </row>
    <row r="110" spans="1:11" s="47" customFormat="1" ht="21" customHeight="1" x14ac:dyDescent="0.25">
      <c r="A110" s="92" t="s">
        <v>93</v>
      </c>
      <c r="B110" s="115">
        <f t="shared" ref="B110:B175" si="12">B109+1</f>
        <v>77</v>
      </c>
      <c r="C110" s="59" t="s">
        <v>166</v>
      </c>
      <c r="D110" s="235">
        <v>1133.9000000000001</v>
      </c>
      <c r="E110" s="205">
        <v>967.5</v>
      </c>
      <c r="F110" s="205">
        <f t="shared" si="1"/>
        <v>765</v>
      </c>
      <c r="G110" s="213">
        <v>28.6</v>
      </c>
      <c r="H110" s="32">
        <v>349</v>
      </c>
      <c r="I110" s="32">
        <v>292</v>
      </c>
      <c r="J110" s="32">
        <v>95.4</v>
      </c>
      <c r="K110" s="34"/>
    </row>
    <row r="111" spans="1:11" s="47" customFormat="1" ht="21" customHeight="1" x14ac:dyDescent="0.25">
      <c r="A111" s="92" t="s">
        <v>150</v>
      </c>
      <c r="B111" s="115">
        <f t="shared" si="12"/>
        <v>78</v>
      </c>
      <c r="C111" s="59" t="s">
        <v>167</v>
      </c>
      <c r="D111" s="64"/>
      <c r="E111" s="235"/>
      <c r="F111" s="154">
        <f t="shared" si="1"/>
        <v>0</v>
      </c>
      <c r="G111" s="32"/>
      <c r="H111" s="32"/>
      <c r="I111" s="32"/>
      <c r="J111" s="32"/>
      <c r="K111" s="34"/>
    </row>
    <row r="112" spans="1:11" s="47" customFormat="1" ht="21" customHeight="1" x14ac:dyDescent="0.25">
      <c r="A112" s="92" t="s">
        <v>47</v>
      </c>
      <c r="B112" s="115">
        <f t="shared" si="12"/>
        <v>79</v>
      </c>
      <c r="C112" s="59" t="s">
        <v>236</v>
      </c>
      <c r="D112" s="235">
        <v>71</v>
      </c>
      <c r="E112" s="235"/>
      <c r="F112" s="154">
        <f t="shared" si="1"/>
        <v>0</v>
      </c>
      <c r="G112" s="32"/>
      <c r="H112" s="32"/>
      <c r="I112" s="32"/>
      <c r="J112" s="32"/>
      <c r="K112" s="34"/>
    </row>
    <row r="113" spans="1:11" s="47" customFormat="1" ht="21" customHeight="1" x14ac:dyDescent="0.25">
      <c r="A113" s="92" t="s">
        <v>48</v>
      </c>
      <c r="B113" s="115">
        <f t="shared" si="12"/>
        <v>80</v>
      </c>
      <c r="C113" s="59" t="s">
        <v>237</v>
      </c>
      <c r="D113" s="235"/>
      <c r="E113" s="235"/>
      <c r="F113" s="154">
        <f t="shared" si="1"/>
        <v>0</v>
      </c>
      <c r="G113" s="32"/>
      <c r="H113" s="32"/>
      <c r="I113" s="32"/>
      <c r="J113" s="32"/>
      <c r="K113" s="34"/>
    </row>
    <row r="114" spans="1:11" s="47" customFormat="1" ht="21" customHeight="1" x14ac:dyDescent="0.25">
      <c r="A114" s="92" t="s">
        <v>151</v>
      </c>
      <c r="B114" s="115">
        <f t="shared" si="12"/>
        <v>81</v>
      </c>
      <c r="C114" s="59" t="s">
        <v>271</v>
      </c>
      <c r="D114" s="235">
        <v>104.4</v>
      </c>
      <c r="E114" s="235"/>
      <c r="F114" s="154">
        <f t="shared" si="1"/>
        <v>0</v>
      </c>
      <c r="G114" s="32"/>
      <c r="H114" s="32"/>
      <c r="I114" s="32"/>
      <c r="J114" s="32"/>
      <c r="K114" s="34"/>
    </row>
    <row r="115" spans="1:11" s="47" customFormat="1" ht="21" customHeight="1" x14ac:dyDescent="0.25">
      <c r="A115" s="92" t="s">
        <v>103</v>
      </c>
      <c r="B115" s="115">
        <f t="shared" si="12"/>
        <v>82</v>
      </c>
      <c r="C115" s="59" t="s">
        <v>272</v>
      </c>
      <c r="D115" s="235"/>
      <c r="E115" s="154"/>
      <c r="F115" s="154">
        <f t="shared" ref="F115:F174" si="13">G115+H115+I115+J115</f>
        <v>0</v>
      </c>
      <c r="G115" s="32"/>
      <c r="H115" s="32"/>
      <c r="I115" s="32"/>
      <c r="J115" s="32"/>
      <c r="K115" s="34"/>
    </row>
    <row r="116" spans="1:11" s="47" customFormat="1" ht="21" customHeight="1" x14ac:dyDescent="0.25">
      <c r="A116" s="92" t="s">
        <v>104</v>
      </c>
      <c r="B116" s="115">
        <f t="shared" si="12"/>
        <v>83</v>
      </c>
      <c r="C116" s="59" t="s">
        <v>273</v>
      </c>
      <c r="D116" s="235"/>
      <c r="E116" s="154"/>
      <c r="F116" s="154">
        <f t="shared" si="13"/>
        <v>0</v>
      </c>
      <c r="G116" s="32"/>
      <c r="H116" s="32"/>
      <c r="I116" s="32"/>
      <c r="J116" s="32"/>
      <c r="K116" s="34"/>
    </row>
    <row r="117" spans="1:11" s="47" customFormat="1" ht="21" customHeight="1" x14ac:dyDescent="0.25">
      <c r="A117" s="92" t="s">
        <v>49</v>
      </c>
      <c r="B117" s="115">
        <f t="shared" si="12"/>
        <v>84</v>
      </c>
      <c r="C117" s="59" t="s">
        <v>274</v>
      </c>
      <c r="D117" s="235">
        <v>540</v>
      </c>
      <c r="E117" s="205">
        <v>1447.1</v>
      </c>
      <c r="F117" s="205">
        <f t="shared" si="13"/>
        <v>1030</v>
      </c>
      <c r="G117" s="32">
        <v>425</v>
      </c>
      <c r="H117" s="32">
        <v>257.5</v>
      </c>
      <c r="I117" s="32">
        <v>257.5</v>
      </c>
      <c r="J117" s="32">
        <v>90</v>
      </c>
      <c r="K117" s="34"/>
    </row>
    <row r="118" spans="1:11" s="47" customFormat="1" ht="21" customHeight="1" thickBot="1" x14ac:dyDescent="0.3">
      <c r="A118" s="96" t="s">
        <v>152</v>
      </c>
      <c r="B118" s="116">
        <f t="shared" si="12"/>
        <v>85</v>
      </c>
      <c r="C118" s="81" t="s">
        <v>275</v>
      </c>
      <c r="D118" s="227"/>
      <c r="E118" s="48"/>
      <c r="F118" s="156">
        <f t="shared" si="13"/>
        <v>0</v>
      </c>
      <c r="G118" s="37"/>
      <c r="H118" s="36"/>
      <c r="I118" s="36"/>
      <c r="J118" s="36"/>
      <c r="K118" s="38"/>
    </row>
    <row r="119" spans="1:11" s="47" customFormat="1" ht="21" customHeight="1" thickBot="1" x14ac:dyDescent="0.3">
      <c r="A119" s="125" t="s">
        <v>241</v>
      </c>
      <c r="B119" s="117">
        <f t="shared" si="12"/>
        <v>86</v>
      </c>
      <c r="C119" s="26">
        <v>1160</v>
      </c>
      <c r="D119" s="225">
        <f>D120+D121+D122+D123+D124</f>
        <v>430.4</v>
      </c>
      <c r="E119" s="226">
        <f>E120+E121+E122+E123+E124</f>
        <v>902.8</v>
      </c>
      <c r="F119" s="221">
        <f t="shared" si="13"/>
        <v>1427.9</v>
      </c>
      <c r="G119" s="225">
        <f t="shared" ref="G119:J119" si="14">G120+G121+G122+G123+G124</f>
        <v>650.70000000000005</v>
      </c>
      <c r="H119" s="225">
        <f t="shared" si="14"/>
        <v>238.4</v>
      </c>
      <c r="I119" s="225">
        <f t="shared" si="14"/>
        <v>238.29999999999998</v>
      </c>
      <c r="J119" s="225">
        <f t="shared" si="14"/>
        <v>300.5</v>
      </c>
      <c r="K119" s="83"/>
    </row>
    <row r="120" spans="1:11" s="47" customFormat="1" ht="22.5" customHeight="1" x14ac:dyDescent="0.25">
      <c r="A120" s="97" t="s">
        <v>125</v>
      </c>
      <c r="B120" s="114">
        <f t="shared" si="12"/>
        <v>87</v>
      </c>
      <c r="C120" s="66" t="s">
        <v>238</v>
      </c>
      <c r="D120" s="223">
        <v>228</v>
      </c>
      <c r="E120" s="223">
        <v>614.9</v>
      </c>
      <c r="F120" s="229">
        <f t="shared" si="13"/>
        <v>954.5</v>
      </c>
      <c r="G120" s="230">
        <v>531.4</v>
      </c>
      <c r="H120" s="231">
        <v>120</v>
      </c>
      <c r="I120" s="231">
        <v>120</v>
      </c>
      <c r="J120" s="231">
        <v>183.1</v>
      </c>
      <c r="K120" s="30"/>
    </row>
    <row r="121" spans="1:11" s="47" customFormat="1" ht="22.5" customHeight="1" x14ac:dyDescent="0.25">
      <c r="A121" s="91" t="s">
        <v>126</v>
      </c>
      <c r="B121" s="115">
        <f t="shared" si="12"/>
        <v>88</v>
      </c>
      <c r="C121" s="66" t="s">
        <v>239</v>
      </c>
      <c r="D121" s="224">
        <v>35</v>
      </c>
      <c r="E121" s="224">
        <v>43</v>
      </c>
      <c r="F121" s="205">
        <f t="shared" si="13"/>
        <v>55</v>
      </c>
      <c r="G121" s="230">
        <v>13.7</v>
      </c>
      <c r="H121" s="231">
        <v>13.8</v>
      </c>
      <c r="I121" s="231">
        <v>13.7</v>
      </c>
      <c r="J121" s="231">
        <v>13.8</v>
      </c>
      <c r="K121" s="34"/>
    </row>
    <row r="122" spans="1:11" s="47" customFormat="1" ht="22.5" customHeight="1" x14ac:dyDescent="0.25">
      <c r="A122" s="91" t="s">
        <v>127</v>
      </c>
      <c r="B122" s="115">
        <f t="shared" si="12"/>
        <v>89</v>
      </c>
      <c r="C122" s="66" t="s">
        <v>240</v>
      </c>
      <c r="D122" s="224">
        <v>148.4</v>
      </c>
      <c r="E122" s="224">
        <v>228.4</v>
      </c>
      <c r="F122" s="205">
        <f t="shared" si="13"/>
        <v>406.29999999999995</v>
      </c>
      <c r="G122" s="230">
        <v>101.6</v>
      </c>
      <c r="H122" s="231">
        <v>101.6</v>
      </c>
      <c r="I122" s="231">
        <v>101.6</v>
      </c>
      <c r="J122" s="231">
        <v>101.5</v>
      </c>
      <c r="K122" s="34"/>
    </row>
    <row r="123" spans="1:11" s="47" customFormat="1" ht="22.5" customHeight="1" x14ac:dyDescent="0.25">
      <c r="A123" s="91" t="s">
        <v>128</v>
      </c>
      <c r="B123" s="115">
        <f t="shared" si="12"/>
        <v>90</v>
      </c>
      <c r="C123" s="66" t="s">
        <v>276</v>
      </c>
      <c r="D123" s="224">
        <v>11.9</v>
      </c>
      <c r="E123" s="224">
        <v>5.5</v>
      </c>
      <c r="F123" s="205">
        <f t="shared" si="13"/>
        <v>0</v>
      </c>
      <c r="G123" s="230"/>
      <c r="H123" s="231"/>
      <c r="I123" s="231"/>
      <c r="J123" s="231"/>
      <c r="K123" s="34"/>
    </row>
    <row r="124" spans="1:11" s="47" customFormat="1" ht="40.5" customHeight="1" thickBot="1" x14ac:dyDescent="0.3">
      <c r="A124" s="98" t="s">
        <v>164</v>
      </c>
      <c r="B124" s="116">
        <f t="shared" si="12"/>
        <v>91</v>
      </c>
      <c r="C124" s="84" t="s">
        <v>277</v>
      </c>
      <c r="D124" s="227">
        <v>7.1</v>
      </c>
      <c r="E124" s="228">
        <v>11</v>
      </c>
      <c r="F124" s="232">
        <f t="shared" si="13"/>
        <v>12.1</v>
      </c>
      <c r="G124" s="233">
        <v>4</v>
      </c>
      <c r="H124" s="231">
        <v>3</v>
      </c>
      <c r="I124" s="231">
        <v>3</v>
      </c>
      <c r="J124" s="231">
        <v>2.1</v>
      </c>
      <c r="K124" s="38"/>
    </row>
    <row r="125" spans="1:11" s="47" customFormat="1" ht="23.25" customHeight="1" thickBot="1" x14ac:dyDescent="0.3">
      <c r="A125" s="125" t="s">
        <v>165</v>
      </c>
      <c r="B125" s="117">
        <f t="shared" si="12"/>
        <v>92</v>
      </c>
      <c r="C125" s="26">
        <v>1170</v>
      </c>
      <c r="D125" s="254">
        <f>D126+D127+D128</f>
        <v>0</v>
      </c>
      <c r="E125" s="198">
        <f>E126+E127+E128</f>
        <v>0</v>
      </c>
      <c r="F125" s="152">
        <f t="shared" si="13"/>
        <v>0</v>
      </c>
      <c r="G125" s="39">
        <f t="shared" ref="G125:J125" si="15">G126+G127+G128</f>
        <v>0</v>
      </c>
      <c r="H125" s="39">
        <f t="shared" si="15"/>
        <v>0</v>
      </c>
      <c r="I125" s="39">
        <f t="shared" si="15"/>
        <v>0</v>
      </c>
      <c r="J125" s="39">
        <f t="shared" si="15"/>
        <v>0</v>
      </c>
      <c r="K125" s="39"/>
    </row>
    <row r="126" spans="1:11" s="47" customFormat="1" ht="24.75" customHeight="1" x14ac:dyDescent="0.25">
      <c r="A126" s="97" t="s">
        <v>105</v>
      </c>
      <c r="B126" s="113">
        <f t="shared" si="12"/>
        <v>93</v>
      </c>
      <c r="C126" s="66" t="s">
        <v>278</v>
      </c>
      <c r="D126" s="253"/>
      <c r="E126" s="27"/>
      <c r="F126" s="155">
        <f t="shared" si="13"/>
        <v>0</v>
      </c>
      <c r="G126" s="29"/>
      <c r="H126" s="28"/>
      <c r="I126" s="28"/>
      <c r="J126" s="28"/>
      <c r="K126" s="30"/>
    </row>
    <row r="127" spans="1:11" s="47" customFormat="1" ht="24.75" customHeight="1" x14ac:dyDescent="0.25">
      <c r="A127" s="91" t="s">
        <v>106</v>
      </c>
      <c r="B127" s="115">
        <f t="shared" si="12"/>
        <v>94</v>
      </c>
      <c r="C127" s="178" t="s">
        <v>279</v>
      </c>
      <c r="D127" s="65"/>
      <c r="E127" s="31"/>
      <c r="F127" s="154">
        <f t="shared" si="13"/>
        <v>0</v>
      </c>
      <c r="G127" s="33"/>
      <c r="H127" s="32"/>
      <c r="I127" s="32"/>
      <c r="J127" s="32"/>
      <c r="K127" s="34"/>
    </row>
    <row r="128" spans="1:11" s="47" customFormat="1" ht="24.75" customHeight="1" thickBot="1" x14ac:dyDescent="0.3">
      <c r="A128" s="98" t="s">
        <v>107</v>
      </c>
      <c r="B128" s="116">
        <f t="shared" si="12"/>
        <v>95</v>
      </c>
      <c r="C128" s="179" t="s">
        <v>280</v>
      </c>
      <c r="D128" s="71"/>
      <c r="E128" s="35"/>
      <c r="F128" s="156">
        <f t="shared" si="13"/>
        <v>0</v>
      </c>
      <c r="G128" s="37"/>
      <c r="H128" s="36"/>
      <c r="I128" s="36"/>
      <c r="J128" s="36"/>
      <c r="K128" s="38"/>
    </row>
    <row r="129" spans="1:11" s="47" customFormat="1" ht="31.5" customHeight="1" thickBot="1" x14ac:dyDescent="0.3">
      <c r="A129" s="95" t="s">
        <v>214</v>
      </c>
      <c r="B129" s="118">
        <f t="shared" si="12"/>
        <v>96</v>
      </c>
      <c r="C129" s="182">
        <v>1180</v>
      </c>
      <c r="D129" s="58"/>
      <c r="E129" s="58"/>
      <c r="F129" s="263">
        <f>J129</f>
        <v>0</v>
      </c>
      <c r="G129" s="264">
        <f>G37-G69</f>
        <v>0</v>
      </c>
      <c r="H129" s="264">
        <f>H37-H69</f>
        <v>74</v>
      </c>
      <c r="I129" s="264">
        <f>H129+I37-I69</f>
        <v>23.900000000000034</v>
      </c>
      <c r="J129" s="264">
        <f>I129+J37-J69</f>
        <v>0</v>
      </c>
      <c r="K129" s="79"/>
    </row>
    <row r="130" spans="1:11" s="47" customFormat="1" ht="36.75" customHeight="1" thickBot="1" x14ac:dyDescent="0.3">
      <c r="A130" s="93" t="s">
        <v>218</v>
      </c>
      <c r="B130" s="193">
        <f t="shared" si="12"/>
        <v>97</v>
      </c>
      <c r="C130" s="183">
        <v>1190</v>
      </c>
      <c r="D130" s="180">
        <v>370.5</v>
      </c>
      <c r="E130" s="180">
        <v>757.1</v>
      </c>
      <c r="F130" s="238">
        <f>J130</f>
        <v>0</v>
      </c>
      <c r="G130" s="265">
        <f>F52+G43-G96</f>
        <v>0.59999999999990905</v>
      </c>
      <c r="H130" s="265">
        <f>G130+H43-H96</f>
        <v>133.79999999999995</v>
      </c>
      <c r="I130" s="265"/>
      <c r="J130" s="265"/>
      <c r="K130" s="181"/>
    </row>
    <row r="131" spans="1:11" s="47" customFormat="1" ht="48.75" customHeight="1" thickBot="1" x14ac:dyDescent="0.3">
      <c r="A131" s="108" t="s">
        <v>168</v>
      </c>
      <c r="B131" s="117">
        <f t="shared" si="12"/>
        <v>98</v>
      </c>
      <c r="C131" s="99">
        <v>1200</v>
      </c>
      <c r="D131" s="100">
        <v>174.3</v>
      </c>
      <c r="E131" s="220">
        <v>386.6</v>
      </c>
      <c r="F131" s="221">
        <f t="shared" si="13"/>
        <v>-757.09999999999991</v>
      </c>
      <c r="G131" s="221">
        <v>-756.5</v>
      </c>
      <c r="H131" s="221">
        <v>207.2</v>
      </c>
      <c r="I131" s="221">
        <v>-220.9</v>
      </c>
      <c r="J131" s="101">
        <v>13.1</v>
      </c>
      <c r="K131" s="103"/>
    </row>
    <row r="132" spans="1:11" s="47" customFormat="1" ht="25.5" customHeight="1" thickBot="1" x14ac:dyDescent="0.3">
      <c r="A132" s="108" t="s">
        <v>50</v>
      </c>
      <c r="B132" s="117">
        <f t="shared" si="12"/>
        <v>99</v>
      </c>
      <c r="C132" s="99">
        <v>1210</v>
      </c>
      <c r="D132" s="244">
        <f>D35</f>
        <v>20162.8</v>
      </c>
      <c r="E132" s="244">
        <f>E35</f>
        <v>20271.900000000001</v>
      </c>
      <c r="F132" s="221">
        <f t="shared" si="13"/>
        <v>21714.5</v>
      </c>
      <c r="G132" s="41">
        <f>G35</f>
        <v>3364.4</v>
      </c>
      <c r="H132" s="41">
        <f t="shared" ref="H132:J132" si="16">H35</f>
        <v>3924.3</v>
      </c>
      <c r="I132" s="41">
        <f t="shared" si="16"/>
        <v>7160.4</v>
      </c>
      <c r="J132" s="41">
        <f t="shared" si="16"/>
        <v>7265.4</v>
      </c>
      <c r="K132" s="103"/>
    </row>
    <row r="133" spans="1:11" s="47" customFormat="1" ht="24.75" customHeight="1" thickBot="1" x14ac:dyDescent="0.3">
      <c r="A133" s="107" t="s">
        <v>51</v>
      </c>
      <c r="B133" s="117">
        <f t="shared" si="12"/>
        <v>100</v>
      </c>
      <c r="C133" s="104">
        <v>1220</v>
      </c>
      <c r="D133" s="245">
        <f>D53+D131</f>
        <v>20162.8</v>
      </c>
      <c r="E133" s="245">
        <f>E53+E131</f>
        <v>20271.900000000001</v>
      </c>
      <c r="F133" s="221">
        <f t="shared" si="13"/>
        <v>21714.5</v>
      </c>
      <c r="G133" s="262">
        <f>G53+G131</f>
        <v>3364.3999999999996</v>
      </c>
      <c r="H133" s="262">
        <f>H53+H131</f>
        <v>3924.3</v>
      </c>
      <c r="I133" s="262">
        <f t="shared" ref="I133:J133" si="17">I53+I131</f>
        <v>7160.4000000000005</v>
      </c>
      <c r="J133" s="262">
        <f t="shared" si="17"/>
        <v>7265.4000000000015</v>
      </c>
      <c r="K133" s="106"/>
    </row>
    <row r="134" spans="1:11" s="47" customFormat="1" ht="22.5" customHeight="1" thickBot="1" x14ac:dyDescent="0.3">
      <c r="A134" s="107" t="s">
        <v>52</v>
      </c>
      <c r="B134" s="117">
        <f t="shared" si="12"/>
        <v>101</v>
      </c>
      <c r="C134" s="104">
        <v>1230</v>
      </c>
      <c r="D134" s="105">
        <f>SUM(D132-D133)</f>
        <v>0</v>
      </c>
      <c r="E134" s="197">
        <f t="shared" ref="E134" si="18">SUM(E132-E133)</f>
        <v>0</v>
      </c>
      <c r="F134" s="250">
        <f>SUM(F132-F133)</f>
        <v>0</v>
      </c>
      <c r="G134" s="250">
        <f t="shared" ref="G134:J134" si="19">SUM(G132-G133)</f>
        <v>4.5474735088646412E-13</v>
      </c>
      <c r="H134" s="250">
        <f t="shared" si="19"/>
        <v>0</v>
      </c>
      <c r="I134" s="250">
        <f t="shared" si="19"/>
        <v>-9.0949470177292824E-13</v>
      </c>
      <c r="J134" s="250">
        <f t="shared" si="19"/>
        <v>-1.8189894035458565E-12</v>
      </c>
      <c r="K134" s="105"/>
    </row>
    <row r="135" spans="1:11" s="47" customFormat="1" ht="25.5" customHeight="1" thickBot="1" x14ac:dyDescent="0.3">
      <c r="A135" s="108" t="s">
        <v>53</v>
      </c>
      <c r="B135" s="117">
        <f t="shared" si="12"/>
        <v>102</v>
      </c>
      <c r="C135" s="99">
        <v>2000</v>
      </c>
      <c r="D135" s="100">
        <v>2493.4</v>
      </c>
      <c r="E135" s="220">
        <v>2595.6</v>
      </c>
      <c r="F135" s="221">
        <f t="shared" si="13"/>
        <v>2138</v>
      </c>
      <c r="G135" s="102">
        <f>G136</f>
        <v>432</v>
      </c>
      <c r="H135" s="102">
        <f t="shared" ref="H135:J135" si="20">H136</f>
        <v>526.70000000000005</v>
      </c>
      <c r="I135" s="102">
        <f t="shared" si="20"/>
        <v>599</v>
      </c>
      <c r="J135" s="102">
        <f t="shared" si="20"/>
        <v>580.29999999999995</v>
      </c>
      <c r="K135" s="103"/>
    </row>
    <row r="136" spans="1:11" s="47" customFormat="1" ht="44.25" customHeight="1" x14ac:dyDescent="0.25">
      <c r="A136" s="92" t="s">
        <v>54</v>
      </c>
      <c r="B136" s="113">
        <f t="shared" si="12"/>
        <v>103</v>
      </c>
      <c r="C136" s="69">
        <v>2010</v>
      </c>
      <c r="D136" s="65">
        <v>2493.4</v>
      </c>
      <c r="E136" s="32">
        <v>2595.6</v>
      </c>
      <c r="F136" s="222">
        <f t="shared" si="13"/>
        <v>2138</v>
      </c>
      <c r="G136" s="33">
        <v>432</v>
      </c>
      <c r="H136" s="32">
        <v>526.70000000000005</v>
      </c>
      <c r="I136" s="32">
        <v>599</v>
      </c>
      <c r="J136" s="32">
        <v>580.29999999999995</v>
      </c>
      <c r="K136" s="34"/>
    </row>
    <row r="137" spans="1:11" s="47" customFormat="1" ht="44.25" customHeight="1" x14ac:dyDescent="0.25">
      <c r="A137" s="92" t="s">
        <v>55</v>
      </c>
      <c r="B137" s="115">
        <f t="shared" si="12"/>
        <v>104</v>
      </c>
      <c r="C137" s="69">
        <v>2020</v>
      </c>
      <c r="D137" s="65"/>
      <c r="E137" s="31"/>
      <c r="F137" s="154">
        <f t="shared" si="13"/>
        <v>0</v>
      </c>
      <c r="G137" s="33"/>
      <c r="H137" s="32"/>
      <c r="I137" s="32"/>
      <c r="J137" s="32"/>
      <c r="K137" s="34"/>
    </row>
    <row r="138" spans="1:11" s="47" customFormat="1" ht="22.5" customHeight="1" x14ac:dyDescent="0.25">
      <c r="A138" s="92" t="s">
        <v>56</v>
      </c>
      <c r="B138" s="115">
        <f t="shared" si="12"/>
        <v>105</v>
      </c>
      <c r="C138" s="69">
        <v>2030</v>
      </c>
      <c r="D138" s="65"/>
      <c r="E138" s="31"/>
      <c r="F138" s="154">
        <f t="shared" si="13"/>
        <v>0</v>
      </c>
      <c r="G138" s="33"/>
      <c r="H138" s="32"/>
      <c r="I138" s="32"/>
      <c r="J138" s="32"/>
      <c r="K138" s="34"/>
    </row>
    <row r="139" spans="1:11" s="112" customFormat="1" ht="22.5" customHeight="1" thickBot="1" x14ac:dyDescent="0.3">
      <c r="A139" s="96" t="s">
        <v>57</v>
      </c>
      <c r="B139" s="119">
        <f t="shared" si="12"/>
        <v>106</v>
      </c>
      <c r="C139" s="70">
        <v>2040</v>
      </c>
      <c r="D139" s="71"/>
      <c r="E139" s="35"/>
      <c r="F139" s="157">
        <f t="shared" si="13"/>
        <v>0</v>
      </c>
      <c r="G139" s="37"/>
      <c r="H139" s="36"/>
      <c r="I139" s="36"/>
      <c r="J139" s="36"/>
      <c r="K139" s="38"/>
    </row>
    <row r="140" spans="1:11" s="47" customFormat="1" ht="22.5" customHeight="1" thickBot="1" x14ac:dyDescent="0.3">
      <c r="A140" s="120" t="s">
        <v>58</v>
      </c>
      <c r="B140" s="118">
        <f t="shared" si="12"/>
        <v>107</v>
      </c>
      <c r="C140" s="121">
        <v>3000</v>
      </c>
      <c r="D140" s="256">
        <v>410</v>
      </c>
      <c r="E140" s="122">
        <v>82.8</v>
      </c>
      <c r="F140" s="123">
        <f t="shared" si="13"/>
        <v>23.5</v>
      </c>
      <c r="G140" s="123">
        <v>23.5</v>
      </c>
      <c r="H140" s="122"/>
      <c r="I140" s="122">
        <v>0</v>
      </c>
      <c r="J140" s="122"/>
      <c r="K140" s="124"/>
    </row>
    <row r="141" spans="1:11" s="47" customFormat="1" ht="22.5" customHeight="1" x14ac:dyDescent="0.25">
      <c r="A141" s="93" t="s">
        <v>59</v>
      </c>
      <c r="B141" s="113">
        <f t="shared" si="12"/>
        <v>108</v>
      </c>
      <c r="C141" s="59">
        <v>3010</v>
      </c>
      <c r="D141" s="72"/>
      <c r="E141" s="27"/>
      <c r="F141" s="153">
        <f t="shared" si="13"/>
        <v>0</v>
      </c>
      <c r="G141" s="29"/>
      <c r="H141" s="28"/>
      <c r="I141" s="28"/>
      <c r="J141" s="28"/>
      <c r="K141" s="30"/>
    </row>
    <row r="142" spans="1:11" s="47" customFormat="1" ht="44.25" customHeight="1" x14ac:dyDescent="0.25">
      <c r="A142" s="92" t="s">
        <v>60</v>
      </c>
      <c r="B142" s="115">
        <f t="shared" si="12"/>
        <v>109</v>
      </c>
      <c r="C142" s="69">
        <v>3020</v>
      </c>
      <c r="D142" s="65"/>
      <c r="E142" s="31"/>
      <c r="F142" s="154">
        <f t="shared" si="13"/>
        <v>0</v>
      </c>
      <c r="G142" s="33"/>
      <c r="H142" s="32"/>
      <c r="I142" s="32"/>
      <c r="J142" s="32"/>
      <c r="K142" s="34"/>
    </row>
    <row r="143" spans="1:11" s="47" customFormat="1" ht="22.5" customHeight="1" x14ac:dyDescent="0.25">
      <c r="A143" s="92" t="s">
        <v>61</v>
      </c>
      <c r="B143" s="115">
        <f t="shared" si="12"/>
        <v>110</v>
      </c>
      <c r="C143" s="69">
        <v>3030</v>
      </c>
      <c r="D143" s="255">
        <v>410</v>
      </c>
      <c r="E143" s="32">
        <v>82.8</v>
      </c>
      <c r="F143" s="205">
        <f t="shared" si="13"/>
        <v>23.5</v>
      </c>
      <c r="G143" s="33">
        <v>23.5</v>
      </c>
      <c r="H143" s="33"/>
      <c r="I143" s="33"/>
      <c r="J143" s="33"/>
      <c r="K143" s="34"/>
    </row>
    <row r="144" spans="1:11" s="112" customFormat="1" ht="22.5" customHeight="1" x14ac:dyDescent="0.25">
      <c r="A144" s="92" t="s">
        <v>62</v>
      </c>
      <c r="B144" s="115">
        <f t="shared" si="12"/>
        <v>111</v>
      </c>
      <c r="C144" s="69" t="s">
        <v>169</v>
      </c>
      <c r="D144" s="255"/>
      <c r="E144" s="32"/>
      <c r="F144" s="154">
        <f t="shared" si="13"/>
        <v>0</v>
      </c>
      <c r="G144" s="33"/>
      <c r="H144" s="32"/>
      <c r="I144" s="32"/>
      <c r="J144" s="32"/>
      <c r="K144" s="34"/>
    </row>
    <row r="145" spans="1:11" s="47" customFormat="1" ht="22.5" customHeight="1" x14ac:dyDescent="0.25">
      <c r="A145" s="92" t="s">
        <v>63</v>
      </c>
      <c r="B145" s="115">
        <f t="shared" si="12"/>
        <v>112</v>
      </c>
      <c r="C145" s="69" t="s">
        <v>170</v>
      </c>
      <c r="D145" s="255">
        <v>410</v>
      </c>
      <c r="E145" s="32">
        <v>82.8</v>
      </c>
      <c r="F145" s="205">
        <f t="shared" si="13"/>
        <v>23.5</v>
      </c>
      <c r="G145" s="33">
        <v>23.5</v>
      </c>
      <c r="H145" s="32"/>
      <c r="I145" s="32"/>
      <c r="J145" s="32"/>
      <c r="K145" s="34"/>
    </row>
    <row r="146" spans="1:11" s="47" customFormat="1" ht="45.75" customHeight="1" x14ac:dyDescent="0.25">
      <c r="A146" s="92" t="s">
        <v>64</v>
      </c>
      <c r="B146" s="115">
        <f t="shared" si="12"/>
        <v>113</v>
      </c>
      <c r="C146" s="69" t="s">
        <v>171</v>
      </c>
      <c r="D146" s="65"/>
      <c r="E146" s="32"/>
      <c r="F146" s="205">
        <f t="shared" si="13"/>
        <v>0</v>
      </c>
      <c r="G146" s="33"/>
      <c r="H146" s="32"/>
      <c r="I146" s="32"/>
      <c r="J146" s="32"/>
      <c r="K146" s="34"/>
    </row>
    <row r="147" spans="1:11" s="47" customFormat="1" ht="22.5" customHeight="1" x14ac:dyDescent="0.25">
      <c r="A147" s="92" t="s">
        <v>65</v>
      </c>
      <c r="B147" s="115">
        <f t="shared" si="12"/>
        <v>114</v>
      </c>
      <c r="C147" s="69" t="s">
        <v>172</v>
      </c>
      <c r="D147" s="65"/>
      <c r="E147" s="31"/>
      <c r="F147" s="154">
        <f t="shared" si="13"/>
        <v>0</v>
      </c>
      <c r="G147" s="33"/>
      <c r="H147" s="32"/>
      <c r="I147" s="32"/>
      <c r="J147" s="32"/>
      <c r="K147" s="34"/>
    </row>
    <row r="148" spans="1:11" s="47" customFormat="1" ht="45.75" customHeight="1" x14ac:dyDescent="0.25">
      <c r="A148" s="92" t="s">
        <v>66</v>
      </c>
      <c r="B148" s="115">
        <f t="shared" si="12"/>
        <v>115</v>
      </c>
      <c r="C148" s="69" t="s">
        <v>173</v>
      </c>
      <c r="D148" s="65"/>
      <c r="E148" s="31"/>
      <c r="F148" s="154">
        <f t="shared" si="13"/>
        <v>0</v>
      </c>
      <c r="G148" s="33"/>
      <c r="H148" s="32"/>
      <c r="I148" s="32"/>
      <c r="J148" s="32"/>
      <c r="K148" s="34"/>
    </row>
    <row r="149" spans="1:11" s="47" customFormat="1" ht="22.5" customHeight="1" x14ac:dyDescent="0.25">
      <c r="A149" s="92" t="s">
        <v>67</v>
      </c>
      <c r="B149" s="115">
        <f t="shared" si="12"/>
        <v>116</v>
      </c>
      <c r="C149" s="69" t="s">
        <v>174</v>
      </c>
      <c r="D149" s="65"/>
      <c r="E149" s="31"/>
      <c r="F149" s="154">
        <f t="shared" si="13"/>
        <v>0</v>
      </c>
      <c r="G149" s="33"/>
      <c r="H149" s="32"/>
      <c r="I149" s="32"/>
      <c r="J149" s="32"/>
      <c r="K149" s="34"/>
    </row>
    <row r="150" spans="1:11" s="47" customFormat="1" ht="22.5" customHeight="1" thickBot="1" x14ac:dyDescent="0.3">
      <c r="A150" s="96" t="s">
        <v>115</v>
      </c>
      <c r="B150" s="119">
        <f t="shared" si="12"/>
        <v>117</v>
      </c>
      <c r="C150" s="70">
        <v>3040</v>
      </c>
      <c r="D150" s="73"/>
      <c r="E150" s="189"/>
      <c r="F150" s="157">
        <f t="shared" si="13"/>
        <v>0</v>
      </c>
      <c r="G150" s="56"/>
      <c r="H150" s="55"/>
      <c r="I150" s="55"/>
      <c r="J150" s="55"/>
      <c r="K150" s="57"/>
    </row>
    <row r="151" spans="1:11" s="47" customFormat="1" ht="22.5" customHeight="1" thickBot="1" x14ac:dyDescent="0.3">
      <c r="A151" s="108" t="s">
        <v>129</v>
      </c>
      <c r="B151" s="117">
        <f t="shared" si="12"/>
        <v>118</v>
      </c>
      <c r="C151" s="99">
        <v>4000</v>
      </c>
      <c r="D151" s="221">
        <v>1470.2</v>
      </c>
      <c r="E151" s="221">
        <v>1290.8</v>
      </c>
      <c r="F151" s="221">
        <f t="shared" si="13"/>
        <v>1252.9000000000001</v>
      </c>
      <c r="G151" s="221">
        <v>1252.9000000000001</v>
      </c>
      <c r="H151" s="101"/>
      <c r="I151" s="101"/>
      <c r="J151" s="101"/>
      <c r="K151" s="103"/>
    </row>
    <row r="152" spans="1:11" s="47" customFormat="1" ht="22.5" customHeight="1" thickBot="1" x14ac:dyDescent="0.3">
      <c r="A152" s="108" t="s">
        <v>130</v>
      </c>
      <c r="B152" s="117">
        <f t="shared" si="12"/>
        <v>119</v>
      </c>
      <c r="C152" s="99">
        <v>5000</v>
      </c>
      <c r="D152" s="100"/>
      <c r="E152" s="195"/>
      <c r="F152" s="152">
        <f t="shared" si="13"/>
        <v>0</v>
      </c>
      <c r="G152" s="102"/>
      <c r="H152" s="101"/>
      <c r="I152" s="101"/>
      <c r="J152" s="101"/>
      <c r="K152" s="103"/>
    </row>
    <row r="153" spans="1:11" s="47" customFormat="1" ht="22.5" customHeight="1" x14ac:dyDescent="0.25">
      <c r="A153" s="92" t="s">
        <v>68</v>
      </c>
      <c r="B153" s="113">
        <f t="shared" si="12"/>
        <v>120</v>
      </c>
      <c r="C153" s="69">
        <v>5010</v>
      </c>
      <c r="D153" s="65"/>
      <c r="E153" s="31"/>
      <c r="F153" s="158">
        <f t="shared" si="13"/>
        <v>0</v>
      </c>
      <c r="G153" s="33"/>
      <c r="H153" s="32"/>
      <c r="I153" s="32"/>
      <c r="J153" s="32"/>
      <c r="K153" s="34"/>
    </row>
    <row r="154" spans="1:11" s="74" customFormat="1" ht="22.5" customHeight="1" x14ac:dyDescent="0.25">
      <c r="A154" s="92" t="s">
        <v>69</v>
      </c>
      <c r="B154" s="115">
        <f t="shared" si="12"/>
        <v>121</v>
      </c>
      <c r="C154" s="69" t="s">
        <v>175</v>
      </c>
      <c r="D154" s="65"/>
      <c r="E154" s="31"/>
      <c r="F154" s="154">
        <f t="shared" si="13"/>
        <v>0</v>
      </c>
      <c r="G154" s="33"/>
      <c r="H154" s="32"/>
      <c r="I154" s="32"/>
      <c r="J154" s="32"/>
      <c r="K154" s="34"/>
    </row>
    <row r="155" spans="1:11" s="112" customFormat="1" ht="22.5" customHeight="1" x14ac:dyDescent="0.25">
      <c r="A155" s="92" t="s">
        <v>70</v>
      </c>
      <c r="B155" s="115">
        <f t="shared" si="12"/>
        <v>122</v>
      </c>
      <c r="C155" s="69" t="s">
        <v>176</v>
      </c>
      <c r="D155" s="65"/>
      <c r="E155" s="31"/>
      <c r="F155" s="154">
        <f t="shared" si="13"/>
        <v>0</v>
      </c>
      <c r="G155" s="33"/>
      <c r="H155" s="32"/>
      <c r="I155" s="32"/>
      <c r="J155" s="32"/>
      <c r="K155" s="34"/>
    </row>
    <row r="156" spans="1:11" s="112" customFormat="1" ht="22.5" customHeight="1" x14ac:dyDescent="0.25">
      <c r="A156" s="92" t="s">
        <v>71</v>
      </c>
      <c r="B156" s="115">
        <f t="shared" si="12"/>
        <v>123</v>
      </c>
      <c r="C156" s="69" t="s">
        <v>177</v>
      </c>
      <c r="D156" s="65"/>
      <c r="E156" s="31"/>
      <c r="F156" s="154">
        <f t="shared" si="13"/>
        <v>0</v>
      </c>
      <c r="G156" s="33"/>
      <c r="H156" s="32"/>
      <c r="I156" s="32"/>
      <c r="J156" s="32"/>
      <c r="K156" s="34"/>
    </row>
    <row r="157" spans="1:11" s="47" customFormat="1" ht="22.5" customHeight="1" x14ac:dyDescent="0.25">
      <c r="A157" s="92" t="s">
        <v>72</v>
      </c>
      <c r="B157" s="115">
        <f t="shared" si="12"/>
        <v>124</v>
      </c>
      <c r="C157" s="69">
        <v>5020</v>
      </c>
      <c r="D157" s="65"/>
      <c r="E157" s="31"/>
      <c r="F157" s="154">
        <f t="shared" si="13"/>
        <v>0</v>
      </c>
      <c r="G157" s="33"/>
      <c r="H157" s="32"/>
      <c r="I157" s="32"/>
      <c r="J157" s="32"/>
      <c r="K157" s="34"/>
    </row>
    <row r="158" spans="1:11" s="47" customFormat="1" ht="22.5" customHeight="1" x14ac:dyDescent="0.25">
      <c r="A158" s="92" t="s">
        <v>73</v>
      </c>
      <c r="B158" s="115">
        <f t="shared" si="12"/>
        <v>125</v>
      </c>
      <c r="C158" s="69">
        <v>5030</v>
      </c>
      <c r="D158" s="65"/>
      <c r="E158" s="31"/>
      <c r="F158" s="154">
        <f t="shared" si="13"/>
        <v>0</v>
      </c>
      <c r="G158" s="33"/>
      <c r="H158" s="32"/>
      <c r="I158" s="32"/>
      <c r="J158" s="32"/>
      <c r="K158" s="34"/>
    </row>
    <row r="159" spans="1:11" s="47" customFormat="1" ht="22.5" customHeight="1" x14ac:dyDescent="0.25">
      <c r="A159" s="92" t="s">
        <v>69</v>
      </c>
      <c r="B159" s="115">
        <f t="shared" si="12"/>
        <v>126</v>
      </c>
      <c r="C159" s="69" t="s">
        <v>178</v>
      </c>
      <c r="D159" s="65"/>
      <c r="E159" s="31"/>
      <c r="F159" s="154">
        <f t="shared" si="13"/>
        <v>0</v>
      </c>
      <c r="G159" s="33"/>
      <c r="H159" s="32"/>
      <c r="I159" s="32"/>
      <c r="J159" s="32"/>
      <c r="K159" s="34"/>
    </row>
    <row r="160" spans="1:11" s="47" customFormat="1" ht="22.5" customHeight="1" x14ac:dyDescent="0.25">
      <c r="A160" s="92" t="s">
        <v>70</v>
      </c>
      <c r="B160" s="115">
        <f t="shared" si="12"/>
        <v>127</v>
      </c>
      <c r="C160" s="69" t="s">
        <v>179</v>
      </c>
      <c r="D160" s="65"/>
      <c r="E160" s="31"/>
      <c r="F160" s="154">
        <f t="shared" si="13"/>
        <v>0</v>
      </c>
      <c r="G160" s="33"/>
      <c r="H160" s="32"/>
      <c r="I160" s="32"/>
      <c r="J160" s="32"/>
      <c r="K160" s="34"/>
    </row>
    <row r="161" spans="1:11" s="47" customFormat="1" ht="22.5" customHeight="1" x14ac:dyDescent="0.25">
      <c r="A161" s="92" t="s">
        <v>71</v>
      </c>
      <c r="B161" s="115">
        <f t="shared" si="12"/>
        <v>128</v>
      </c>
      <c r="C161" s="69" t="s">
        <v>180</v>
      </c>
      <c r="D161" s="65"/>
      <c r="E161" s="31"/>
      <c r="F161" s="154">
        <f t="shared" si="13"/>
        <v>0</v>
      </c>
      <c r="G161" s="33"/>
      <c r="H161" s="32"/>
      <c r="I161" s="32"/>
      <c r="J161" s="32"/>
      <c r="K161" s="34"/>
    </row>
    <row r="162" spans="1:11" s="47" customFormat="1" ht="22.5" customHeight="1" thickBot="1" x14ac:dyDescent="0.3">
      <c r="A162" s="92" t="s">
        <v>181</v>
      </c>
      <c r="B162" s="119">
        <f t="shared" si="12"/>
        <v>129</v>
      </c>
      <c r="C162" s="69">
        <v>5040</v>
      </c>
      <c r="D162" s="65"/>
      <c r="E162" s="31"/>
      <c r="F162" s="157">
        <f t="shared" si="13"/>
        <v>0</v>
      </c>
      <c r="G162" s="33"/>
      <c r="H162" s="32"/>
      <c r="I162" s="32"/>
      <c r="J162" s="32"/>
      <c r="K162" s="34"/>
    </row>
    <row r="163" spans="1:11" s="47" customFormat="1" ht="22.5" customHeight="1" thickBot="1" x14ac:dyDescent="0.3">
      <c r="A163" s="108" t="s">
        <v>131</v>
      </c>
      <c r="B163" s="117">
        <f t="shared" si="12"/>
        <v>130</v>
      </c>
      <c r="C163" s="99">
        <v>6000</v>
      </c>
      <c r="D163" s="100"/>
      <c r="E163" s="195"/>
      <c r="F163" s="152">
        <f t="shared" si="13"/>
        <v>0</v>
      </c>
      <c r="G163" s="102"/>
      <c r="H163" s="101"/>
      <c r="I163" s="101"/>
      <c r="J163" s="101"/>
      <c r="K163" s="103"/>
    </row>
    <row r="164" spans="1:11" s="47" customFormat="1" ht="22.5" customHeight="1" x14ac:dyDescent="0.25">
      <c r="A164" s="92" t="s">
        <v>74</v>
      </c>
      <c r="B164" s="113">
        <f t="shared" si="12"/>
        <v>131</v>
      </c>
      <c r="C164" s="69">
        <v>6010</v>
      </c>
      <c r="D164" s="255">
        <v>17</v>
      </c>
      <c r="E164" s="258">
        <v>18</v>
      </c>
      <c r="F164" s="222">
        <f t="shared" si="13"/>
        <v>18</v>
      </c>
      <c r="G164" s="236">
        <v>18</v>
      </c>
      <c r="H164" s="32"/>
      <c r="I164" s="32"/>
      <c r="J164" s="32"/>
      <c r="K164" s="34"/>
    </row>
    <row r="165" spans="1:11" s="47" customFormat="1" ht="27.75" customHeight="1" x14ac:dyDescent="0.25">
      <c r="A165" s="92" t="s">
        <v>75</v>
      </c>
      <c r="B165" s="115">
        <f t="shared" si="12"/>
        <v>132</v>
      </c>
      <c r="C165" s="69">
        <v>6020</v>
      </c>
      <c r="D165" s="255">
        <v>2.4</v>
      </c>
      <c r="E165" s="258">
        <v>0.5</v>
      </c>
      <c r="F165" s="205">
        <f t="shared" si="13"/>
        <v>0.5</v>
      </c>
      <c r="G165" s="33">
        <v>0.5</v>
      </c>
      <c r="H165" s="32"/>
      <c r="I165" s="32"/>
      <c r="J165" s="32"/>
      <c r="K165" s="34"/>
    </row>
    <row r="166" spans="1:11" s="47" customFormat="1" ht="44.25" customHeight="1" x14ac:dyDescent="0.25">
      <c r="A166" s="92" t="s">
        <v>132</v>
      </c>
      <c r="B166" s="115">
        <f t="shared" si="12"/>
        <v>133</v>
      </c>
      <c r="C166" s="69">
        <v>6030</v>
      </c>
      <c r="D166" s="214">
        <v>0.1</v>
      </c>
      <c r="E166" s="215">
        <v>0.01</v>
      </c>
      <c r="F166" s="206">
        <f t="shared" si="13"/>
        <v>0.01</v>
      </c>
      <c r="G166" s="218">
        <v>0.01</v>
      </c>
      <c r="H166" s="32"/>
      <c r="I166" s="32"/>
      <c r="J166" s="32"/>
      <c r="K166" s="34"/>
    </row>
    <row r="167" spans="1:11" s="47" customFormat="1" ht="22.5" customHeight="1" thickBot="1" x14ac:dyDescent="0.3">
      <c r="A167" s="96" t="s">
        <v>76</v>
      </c>
      <c r="B167" s="119">
        <f t="shared" si="12"/>
        <v>134</v>
      </c>
      <c r="C167" s="70">
        <v>6040</v>
      </c>
      <c r="D167" s="216">
        <v>0.1</v>
      </c>
      <c r="E167" s="217">
        <v>0.05</v>
      </c>
      <c r="F167" s="246">
        <f t="shared" si="13"/>
        <v>0.05</v>
      </c>
      <c r="G167" s="219">
        <v>0.05</v>
      </c>
      <c r="H167" s="36"/>
      <c r="I167" s="36"/>
      <c r="J167" s="36"/>
      <c r="K167" s="38"/>
    </row>
    <row r="168" spans="1:11" s="47" customFormat="1" ht="22.5" customHeight="1" thickBot="1" x14ac:dyDescent="0.3">
      <c r="A168" s="108" t="s">
        <v>133</v>
      </c>
      <c r="B168" s="117">
        <f t="shared" si="12"/>
        <v>135</v>
      </c>
      <c r="C168" s="99">
        <v>7000</v>
      </c>
      <c r="D168" s="100"/>
      <c r="E168" s="195"/>
      <c r="F168" s="152">
        <f t="shared" si="13"/>
        <v>0</v>
      </c>
      <c r="G168" s="102"/>
      <c r="H168" s="101"/>
      <c r="I168" s="101"/>
      <c r="J168" s="101"/>
      <c r="K168" s="103"/>
    </row>
    <row r="169" spans="1:11" s="75" customFormat="1" ht="22.5" customHeight="1" x14ac:dyDescent="0.25">
      <c r="A169" s="93" t="s">
        <v>77</v>
      </c>
      <c r="B169" s="113">
        <f t="shared" si="12"/>
        <v>136</v>
      </c>
      <c r="C169" s="59">
        <v>7010</v>
      </c>
      <c r="D169" s="28">
        <v>3652.4</v>
      </c>
      <c r="E169" s="28">
        <v>3537.6</v>
      </c>
      <c r="F169" s="222">
        <f t="shared" si="13"/>
        <v>3561.1</v>
      </c>
      <c r="G169" s="29">
        <v>3561.1</v>
      </c>
      <c r="H169" s="28"/>
      <c r="I169" s="28"/>
      <c r="J169" s="28"/>
      <c r="K169" s="30"/>
    </row>
    <row r="170" spans="1:11" s="75" customFormat="1" ht="22.5" customHeight="1" x14ac:dyDescent="0.25">
      <c r="A170" s="92" t="s">
        <v>78</v>
      </c>
      <c r="B170" s="115">
        <f t="shared" si="12"/>
        <v>137</v>
      </c>
      <c r="C170" s="69">
        <v>7020</v>
      </c>
      <c r="D170" s="32">
        <v>259</v>
      </c>
      <c r="E170" s="32">
        <v>312.5</v>
      </c>
      <c r="F170" s="205">
        <f t="shared" si="13"/>
        <v>247.1</v>
      </c>
      <c r="G170" s="33">
        <v>247.1</v>
      </c>
      <c r="H170" s="32"/>
      <c r="I170" s="32"/>
      <c r="J170" s="32"/>
      <c r="K170" s="34"/>
    </row>
    <row r="171" spans="1:11" s="75" customFormat="1" ht="22.5" customHeight="1" x14ac:dyDescent="0.25">
      <c r="A171" s="92" t="s">
        <v>79</v>
      </c>
      <c r="B171" s="115">
        <f t="shared" si="12"/>
        <v>138</v>
      </c>
      <c r="C171" s="69">
        <v>7030</v>
      </c>
      <c r="D171" s="32">
        <f>SUM(D169:D170)</f>
        <v>3911.4</v>
      </c>
      <c r="E171" s="32">
        <f>SUM(E169:E170)</f>
        <v>3850.1</v>
      </c>
      <c r="F171" s="205">
        <f t="shared" si="13"/>
        <v>3808.2</v>
      </c>
      <c r="G171" s="33">
        <f>SUM(G169:G170)</f>
        <v>3808.2</v>
      </c>
      <c r="H171" s="32"/>
      <c r="I171" s="32"/>
      <c r="J171" s="32"/>
      <c r="K171" s="34"/>
    </row>
    <row r="172" spans="1:11" s="75" customFormat="1" ht="22.5" customHeight="1" x14ac:dyDescent="0.25">
      <c r="A172" s="92" t="s">
        <v>80</v>
      </c>
      <c r="B172" s="115">
        <f t="shared" si="12"/>
        <v>139</v>
      </c>
      <c r="C172" s="69">
        <v>7040</v>
      </c>
      <c r="D172" s="65"/>
      <c r="E172" s="31"/>
      <c r="F172" s="205">
        <f t="shared" si="13"/>
        <v>0</v>
      </c>
      <c r="G172" s="33"/>
      <c r="H172" s="32"/>
      <c r="I172" s="32"/>
      <c r="J172" s="32"/>
      <c r="K172" s="34"/>
    </row>
    <row r="173" spans="1:11" s="75" customFormat="1" ht="22.5" customHeight="1" thickBot="1" x14ac:dyDescent="0.3">
      <c r="A173" s="96" t="s">
        <v>81</v>
      </c>
      <c r="B173" s="119">
        <f t="shared" si="12"/>
        <v>140</v>
      </c>
      <c r="C173" s="70">
        <v>7050</v>
      </c>
      <c r="D173" s="71"/>
      <c r="E173" s="35"/>
      <c r="F173" s="237">
        <f t="shared" si="13"/>
        <v>0</v>
      </c>
      <c r="G173" s="37"/>
      <c r="H173" s="36"/>
      <c r="I173" s="36"/>
      <c r="J173" s="36"/>
      <c r="K173" s="38"/>
    </row>
    <row r="174" spans="1:11" s="75" customFormat="1" ht="22.5" customHeight="1" thickBot="1" x14ac:dyDescent="0.3">
      <c r="A174" s="108" t="s">
        <v>134</v>
      </c>
      <c r="B174" s="117">
        <f t="shared" si="12"/>
        <v>141</v>
      </c>
      <c r="C174" s="128">
        <v>8000</v>
      </c>
      <c r="D174" s="132"/>
      <c r="E174" s="196"/>
      <c r="F174" s="152">
        <f t="shared" si="13"/>
        <v>0</v>
      </c>
      <c r="G174" s="102"/>
      <c r="H174" s="129"/>
      <c r="I174" s="129"/>
      <c r="J174" s="129"/>
      <c r="K174" s="103"/>
    </row>
    <row r="175" spans="1:11" s="75" customFormat="1" ht="29.25" customHeight="1" x14ac:dyDescent="0.25">
      <c r="A175" s="93" t="s">
        <v>212</v>
      </c>
      <c r="B175" s="113">
        <f t="shared" si="12"/>
        <v>142</v>
      </c>
      <c r="C175" s="62">
        <v>8010</v>
      </c>
      <c r="D175" s="133">
        <f>SUM(D176:D182)</f>
        <v>214</v>
      </c>
      <c r="E175" s="133">
        <f>SUM(E176:E182)</f>
        <v>137.5</v>
      </c>
      <c r="F175" s="247">
        <f>SUM(F176:F182)</f>
        <v>115.25</v>
      </c>
      <c r="G175" s="29">
        <f>SUM(G176:G182)</f>
        <v>123.5</v>
      </c>
      <c r="H175" s="29">
        <f t="shared" ref="H175:J175" si="21">SUM(H176:H182)</f>
        <v>113</v>
      </c>
      <c r="I175" s="29">
        <f t="shared" si="21"/>
        <v>107</v>
      </c>
      <c r="J175" s="29">
        <f t="shared" si="21"/>
        <v>107</v>
      </c>
      <c r="K175" s="30"/>
    </row>
    <row r="176" spans="1:11" s="75" customFormat="1" ht="22.5" customHeight="1" x14ac:dyDescent="0.25">
      <c r="A176" s="92" t="s">
        <v>82</v>
      </c>
      <c r="B176" s="115">
        <f t="shared" ref="B176:B206" si="22">B175+1</f>
        <v>143</v>
      </c>
      <c r="C176" s="130" t="s">
        <v>182</v>
      </c>
      <c r="D176" s="44">
        <v>1</v>
      </c>
      <c r="E176" s="209">
        <f t="shared" ref="E176:F182" si="23">(F176+G176+H176+I176)/4</f>
        <v>1</v>
      </c>
      <c r="F176" s="247">
        <f t="shared" si="23"/>
        <v>1</v>
      </c>
      <c r="G176" s="200">
        <v>1</v>
      </c>
      <c r="H176" s="200">
        <v>1</v>
      </c>
      <c r="I176" s="200">
        <v>1</v>
      </c>
      <c r="J176" s="200">
        <v>1</v>
      </c>
      <c r="K176" s="34"/>
    </row>
    <row r="177" spans="1:11" s="75" customFormat="1" ht="22.5" customHeight="1" x14ac:dyDescent="0.25">
      <c r="A177" s="92" t="s">
        <v>116</v>
      </c>
      <c r="B177" s="115">
        <f t="shared" si="22"/>
        <v>144</v>
      </c>
      <c r="C177" s="130" t="s">
        <v>183</v>
      </c>
      <c r="D177" s="44">
        <v>3</v>
      </c>
      <c r="E177" s="209">
        <v>2</v>
      </c>
      <c r="F177" s="247">
        <f t="shared" si="23"/>
        <v>1</v>
      </c>
      <c r="G177" s="200">
        <v>1</v>
      </c>
      <c r="H177" s="200">
        <v>1</v>
      </c>
      <c r="I177" s="200">
        <v>1</v>
      </c>
      <c r="J177" s="200">
        <v>1</v>
      </c>
      <c r="K177" s="34"/>
    </row>
    <row r="178" spans="1:11" s="47" customFormat="1" ht="22.5" customHeight="1" x14ac:dyDescent="0.25">
      <c r="A178" s="92" t="s">
        <v>83</v>
      </c>
      <c r="B178" s="115">
        <f t="shared" si="22"/>
        <v>145</v>
      </c>
      <c r="C178" s="130" t="s">
        <v>184</v>
      </c>
      <c r="D178" s="44">
        <v>90</v>
      </c>
      <c r="E178" s="209">
        <v>65</v>
      </c>
      <c r="F178" s="247">
        <f t="shared" si="23"/>
        <v>59.75</v>
      </c>
      <c r="G178" s="201">
        <v>60.5</v>
      </c>
      <c r="H178" s="201">
        <v>59.5</v>
      </c>
      <c r="I178" s="201">
        <v>59.5</v>
      </c>
      <c r="J178" s="201">
        <v>59.5</v>
      </c>
      <c r="K178" s="34"/>
    </row>
    <row r="179" spans="1:11" s="47" customFormat="1" ht="22.5" customHeight="1" x14ac:dyDescent="0.25">
      <c r="A179" s="92" t="s">
        <v>84</v>
      </c>
      <c r="B179" s="115">
        <f t="shared" si="22"/>
        <v>146</v>
      </c>
      <c r="C179" s="130" t="s">
        <v>185</v>
      </c>
      <c r="D179" s="44">
        <v>18</v>
      </c>
      <c r="E179" s="209">
        <v>13</v>
      </c>
      <c r="F179" s="247">
        <f t="shared" si="23"/>
        <v>9.5</v>
      </c>
      <c r="G179" s="202">
        <v>11.5</v>
      </c>
      <c r="H179" s="202">
        <v>9.5</v>
      </c>
      <c r="I179" s="202">
        <v>8.5</v>
      </c>
      <c r="J179" s="202">
        <v>8.5</v>
      </c>
      <c r="K179" s="34"/>
    </row>
    <row r="180" spans="1:11" s="75" customFormat="1" ht="22.5" customHeight="1" x14ac:dyDescent="0.25">
      <c r="A180" s="92" t="s">
        <v>85</v>
      </c>
      <c r="B180" s="115">
        <f t="shared" si="22"/>
        <v>147</v>
      </c>
      <c r="C180" s="130" t="s">
        <v>186</v>
      </c>
      <c r="D180" s="44">
        <v>67</v>
      </c>
      <c r="E180" s="209">
        <v>42</v>
      </c>
      <c r="F180" s="209">
        <v>37</v>
      </c>
      <c r="G180" s="259">
        <v>37.25</v>
      </c>
      <c r="H180" s="259">
        <v>36.75</v>
      </c>
      <c r="I180" s="259">
        <v>31.75</v>
      </c>
      <c r="J180" s="259">
        <v>31.75</v>
      </c>
      <c r="K180" s="34"/>
    </row>
    <row r="181" spans="1:11" s="75" customFormat="1" ht="22.5" customHeight="1" x14ac:dyDescent="0.25">
      <c r="A181" s="92" t="s">
        <v>86</v>
      </c>
      <c r="B181" s="115">
        <f t="shared" si="22"/>
        <v>148</v>
      </c>
      <c r="C181" s="131" t="s">
        <v>187</v>
      </c>
      <c r="D181" s="44">
        <v>23</v>
      </c>
      <c r="E181" s="247">
        <v>11.5</v>
      </c>
      <c r="F181" s="247">
        <f t="shared" si="23"/>
        <v>1.75</v>
      </c>
      <c r="G181" s="203">
        <v>7</v>
      </c>
      <c r="H181" s="203"/>
      <c r="I181" s="203"/>
      <c r="J181" s="203"/>
      <c r="K181" s="34"/>
    </row>
    <row r="182" spans="1:11" s="75" customFormat="1" ht="22.5" customHeight="1" thickBot="1" x14ac:dyDescent="0.3">
      <c r="A182" s="96" t="s">
        <v>87</v>
      </c>
      <c r="B182" s="119">
        <f t="shared" si="22"/>
        <v>149</v>
      </c>
      <c r="C182" s="131" t="s">
        <v>188</v>
      </c>
      <c r="D182" s="48">
        <v>12</v>
      </c>
      <c r="E182" s="247">
        <v>3</v>
      </c>
      <c r="F182" s="247">
        <f t="shared" si="23"/>
        <v>5.25</v>
      </c>
      <c r="G182" s="204">
        <v>5.25</v>
      </c>
      <c r="H182" s="204">
        <v>5.25</v>
      </c>
      <c r="I182" s="204">
        <v>5.25</v>
      </c>
      <c r="J182" s="204">
        <v>5.25</v>
      </c>
      <c r="K182" s="38"/>
    </row>
    <row r="183" spans="1:11" s="75" customFormat="1" ht="33" customHeight="1" thickBot="1" x14ac:dyDescent="0.3">
      <c r="A183" s="95" t="s">
        <v>88</v>
      </c>
      <c r="B183" s="118">
        <f t="shared" si="22"/>
        <v>150</v>
      </c>
      <c r="C183" s="127">
        <v>8020</v>
      </c>
      <c r="D183" s="67">
        <f>SUM(D184:D190)</f>
        <v>13505.900000000001</v>
      </c>
      <c r="E183" s="67">
        <f t="shared" ref="E183:J183" si="24">SUM(E184:E190)</f>
        <v>13412.5</v>
      </c>
      <c r="F183" s="67">
        <f t="shared" si="24"/>
        <v>15452.699999999999</v>
      </c>
      <c r="G183" s="248">
        <f t="shared" si="24"/>
        <v>2450.9</v>
      </c>
      <c r="H183" s="67">
        <f t="shared" si="24"/>
        <v>2401.8000000000002</v>
      </c>
      <c r="I183" s="78">
        <f t="shared" si="24"/>
        <v>5299</v>
      </c>
      <c r="J183" s="67">
        <f t="shared" si="24"/>
        <v>5301</v>
      </c>
      <c r="K183" s="68"/>
    </row>
    <row r="184" spans="1:11" s="75" customFormat="1" ht="22.5" customHeight="1" x14ac:dyDescent="0.25">
      <c r="A184" s="93" t="s">
        <v>82</v>
      </c>
      <c r="B184" s="113">
        <f t="shared" si="22"/>
        <v>151</v>
      </c>
      <c r="C184" s="130" t="s">
        <v>189</v>
      </c>
      <c r="D184" s="145">
        <v>276.5</v>
      </c>
      <c r="E184" s="249">
        <v>497.1</v>
      </c>
      <c r="F184" s="207">
        <f t="shared" ref="F184:F206" si="25">G184+H184+I184+J184</f>
        <v>240.6</v>
      </c>
      <c r="G184" s="208">
        <v>60.1</v>
      </c>
      <c r="H184" s="209">
        <v>60.5</v>
      </c>
      <c r="I184" s="249">
        <v>60</v>
      </c>
      <c r="J184" s="209">
        <v>60</v>
      </c>
      <c r="K184" s="30"/>
    </row>
    <row r="185" spans="1:11" s="75" customFormat="1" ht="22.5" customHeight="1" x14ac:dyDescent="0.25">
      <c r="A185" s="93" t="s">
        <v>117</v>
      </c>
      <c r="B185" s="115">
        <f t="shared" si="22"/>
        <v>152</v>
      </c>
      <c r="C185" s="130" t="s">
        <v>190</v>
      </c>
      <c r="D185" s="29">
        <v>353.2</v>
      </c>
      <c r="E185" s="249">
        <v>321</v>
      </c>
      <c r="F185" s="209">
        <f t="shared" si="25"/>
        <v>97.5</v>
      </c>
      <c r="G185" s="208">
        <v>19.5</v>
      </c>
      <c r="H185" s="209">
        <v>26</v>
      </c>
      <c r="I185" s="249">
        <v>26</v>
      </c>
      <c r="J185" s="209">
        <v>26</v>
      </c>
      <c r="K185" s="30"/>
    </row>
    <row r="186" spans="1:11" s="75" customFormat="1" ht="22.5" customHeight="1" x14ac:dyDescent="0.25">
      <c r="A186" s="92" t="s">
        <v>83</v>
      </c>
      <c r="B186" s="115">
        <f t="shared" si="22"/>
        <v>153</v>
      </c>
      <c r="C186" s="130" t="s">
        <v>191</v>
      </c>
      <c r="D186" s="33">
        <v>6290.8</v>
      </c>
      <c r="E186" s="249">
        <v>5772.1</v>
      </c>
      <c r="F186" s="209">
        <f t="shared" si="25"/>
        <v>9480.4</v>
      </c>
      <c r="G186" s="208">
        <v>1180.4000000000001</v>
      </c>
      <c r="H186" s="209">
        <v>1160</v>
      </c>
      <c r="I186" s="249">
        <f>1696+1874</f>
        <v>3570</v>
      </c>
      <c r="J186" s="209">
        <v>3570</v>
      </c>
      <c r="K186" s="34"/>
    </row>
    <row r="187" spans="1:11" s="47" customFormat="1" ht="22.5" customHeight="1" x14ac:dyDescent="0.25">
      <c r="A187" s="92" t="s">
        <v>84</v>
      </c>
      <c r="B187" s="115">
        <f t="shared" si="22"/>
        <v>154</v>
      </c>
      <c r="C187" s="130" t="s">
        <v>192</v>
      </c>
      <c r="D187" s="33">
        <v>1111</v>
      </c>
      <c r="E187" s="45">
        <v>1564.7</v>
      </c>
      <c r="F187" s="209">
        <f t="shared" si="25"/>
        <v>956</v>
      </c>
      <c r="G187" s="208">
        <v>223</v>
      </c>
      <c r="H187" s="209">
        <v>233</v>
      </c>
      <c r="I187" s="249">
        <v>250</v>
      </c>
      <c r="J187" s="209">
        <v>250</v>
      </c>
      <c r="K187" s="34"/>
    </row>
    <row r="188" spans="1:11" s="75" customFormat="1" ht="22.5" customHeight="1" x14ac:dyDescent="0.25">
      <c r="A188" s="92" t="s">
        <v>85</v>
      </c>
      <c r="B188" s="115">
        <f t="shared" si="22"/>
        <v>155</v>
      </c>
      <c r="C188" s="130" t="s">
        <v>193</v>
      </c>
      <c r="D188" s="33">
        <v>3790.6</v>
      </c>
      <c r="E188" s="45">
        <v>4175.8</v>
      </c>
      <c r="F188" s="209">
        <f t="shared" si="25"/>
        <v>4127.8999999999996</v>
      </c>
      <c r="G188" s="208">
        <v>730.6</v>
      </c>
      <c r="H188" s="209">
        <v>819.3</v>
      </c>
      <c r="I188" s="249">
        <f>936+353</f>
        <v>1289</v>
      </c>
      <c r="J188" s="209">
        <v>1289</v>
      </c>
      <c r="K188" s="34"/>
    </row>
    <row r="189" spans="1:11" s="75" customFormat="1" ht="22.5" customHeight="1" x14ac:dyDescent="0.25">
      <c r="A189" s="92" t="s">
        <v>86</v>
      </c>
      <c r="B189" s="115">
        <f t="shared" si="22"/>
        <v>156</v>
      </c>
      <c r="C189" s="131" t="s">
        <v>194</v>
      </c>
      <c r="D189" s="33">
        <v>1039.7</v>
      </c>
      <c r="E189" s="45">
        <v>858.8</v>
      </c>
      <c r="F189" s="209">
        <f>G189+H189+I189+J189</f>
        <v>135</v>
      </c>
      <c r="G189" s="208">
        <v>135</v>
      </c>
      <c r="H189" s="209"/>
      <c r="I189" s="249"/>
      <c r="J189" s="209"/>
      <c r="K189" s="34"/>
    </row>
    <row r="190" spans="1:11" s="75" customFormat="1" ht="22.5" customHeight="1" thickBot="1" x14ac:dyDescent="0.3">
      <c r="A190" s="96" t="s">
        <v>87</v>
      </c>
      <c r="B190" s="119">
        <f t="shared" si="22"/>
        <v>157</v>
      </c>
      <c r="C190" s="131" t="s">
        <v>195</v>
      </c>
      <c r="D190" s="33">
        <v>644.1</v>
      </c>
      <c r="E190" s="45">
        <v>223</v>
      </c>
      <c r="F190" s="210">
        <f t="shared" si="25"/>
        <v>415.3</v>
      </c>
      <c r="G190" s="208">
        <v>102.3</v>
      </c>
      <c r="H190" s="210">
        <v>103</v>
      </c>
      <c r="I190" s="249">
        <v>104</v>
      </c>
      <c r="J190" s="210">
        <v>106</v>
      </c>
      <c r="K190" s="38"/>
    </row>
    <row r="191" spans="1:11" s="75" customFormat="1" ht="36.75" customHeight="1" thickBot="1" x14ac:dyDescent="0.3">
      <c r="A191" s="95" t="s">
        <v>217</v>
      </c>
      <c r="B191" s="118">
        <f t="shared" si="22"/>
        <v>158</v>
      </c>
      <c r="C191" s="127">
        <v>8030</v>
      </c>
      <c r="D191" s="67">
        <v>5.3</v>
      </c>
      <c r="E191" s="78">
        <f>E183/E175/12</f>
        <v>8.1287878787878789</v>
      </c>
      <c r="F191" s="261">
        <f>(G191+H191+I191+J191)/4</f>
        <v>11.680469328911624</v>
      </c>
      <c r="G191" s="67">
        <f>G183/G175/3</f>
        <v>6.6151147098515528</v>
      </c>
      <c r="H191" s="67">
        <f t="shared" ref="H191:J191" si="26">H183/H175/3</f>
        <v>7.08495575221239</v>
      </c>
      <c r="I191" s="67">
        <f t="shared" si="26"/>
        <v>16.507788161993769</v>
      </c>
      <c r="J191" s="67">
        <f t="shared" si="26"/>
        <v>16.514018691588785</v>
      </c>
      <c r="K191" s="68"/>
    </row>
    <row r="192" spans="1:11" s="75" customFormat="1" ht="22.5" customHeight="1" x14ac:dyDescent="0.25">
      <c r="A192" s="93" t="s">
        <v>82</v>
      </c>
      <c r="B192" s="113">
        <f t="shared" si="22"/>
        <v>159</v>
      </c>
      <c r="C192" s="130" t="s">
        <v>196</v>
      </c>
      <c r="D192" s="29">
        <f>D184/D176/12</f>
        <v>23.041666666666668</v>
      </c>
      <c r="E192" s="143">
        <v>41.4</v>
      </c>
      <c r="F192" s="260">
        <f>F184/F176/12</f>
        <v>20.05</v>
      </c>
      <c r="G192" s="28">
        <f>G184/G176/3</f>
        <v>20.033333333333335</v>
      </c>
      <c r="H192" s="29">
        <f>H184/H176/3</f>
        <v>20.166666666666668</v>
      </c>
      <c r="I192" s="29">
        <f t="shared" ref="I192:J192" si="27">I184/I176/3</f>
        <v>20</v>
      </c>
      <c r="J192" s="29">
        <f t="shared" si="27"/>
        <v>20</v>
      </c>
      <c r="K192" s="30"/>
    </row>
    <row r="193" spans="1:11" s="75" customFormat="1" ht="22.5" customHeight="1" x14ac:dyDescent="0.25">
      <c r="A193" s="93" t="s">
        <v>117</v>
      </c>
      <c r="B193" s="115">
        <f t="shared" si="22"/>
        <v>160</v>
      </c>
      <c r="C193" s="130" t="s">
        <v>197</v>
      </c>
      <c r="D193" s="29">
        <v>9.8000000000000007</v>
      </c>
      <c r="E193" s="143">
        <v>13.4</v>
      </c>
      <c r="F193" s="37">
        <f t="shared" ref="F193:F198" si="28">F185/F177/12</f>
        <v>8.125</v>
      </c>
      <c r="G193" s="28">
        <f t="shared" ref="G193:J193" si="29">G185/G177/3</f>
        <v>6.5</v>
      </c>
      <c r="H193" s="29">
        <f t="shared" si="29"/>
        <v>8.6666666666666661</v>
      </c>
      <c r="I193" s="29">
        <f t="shared" si="29"/>
        <v>8.6666666666666661</v>
      </c>
      <c r="J193" s="29">
        <f t="shared" si="29"/>
        <v>8.6666666666666661</v>
      </c>
      <c r="K193" s="30"/>
    </row>
    <row r="194" spans="1:11" s="75" customFormat="1" ht="22.5" customHeight="1" x14ac:dyDescent="0.25">
      <c r="A194" s="92" t="s">
        <v>83</v>
      </c>
      <c r="B194" s="115">
        <f t="shared" si="22"/>
        <v>161</v>
      </c>
      <c r="C194" s="130" t="s">
        <v>198</v>
      </c>
      <c r="D194" s="29">
        <v>5.8</v>
      </c>
      <c r="E194" s="143">
        <v>7.4</v>
      </c>
      <c r="F194" s="37">
        <f t="shared" si="28"/>
        <v>13.22231520223152</v>
      </c>
      <c r="G194" s="28">
        <f t="shared" ref="G194:J194" si="30">G186/G178/3</f>
        <v>6.5035812672176307</v>
      </c>
      <c r="H194" s="29">
        <f t="shared" si="30"/>
        <v>6.4985994397759095</v>
      </c>
      <c r="I194" s="29">
        <f t="shared" si="30"/>
        <v>20</v>
      </c>
      <c r="J194" s="29">
        <f t="shared" si="30"/>
        <v>20</v>
      </c>
      <c r="K194" s="34"/>
    </row>
    <row r="195" spans="1:11" s="47" customFormat="1" ht="22.5" customHeight="1" x14ac:dyDescent="0.25">
      <c r="A195" s="92" t="s">
        <v>84</v>
      </c>
      <c r="B195" s="115">
        <f t="shared" si="22"/>
        <v>162</v>
      </c>
      <c r="C195" s="130" t="s">
        <v>199</v>
      </c>
      <c r="D195" s="29">
        <v>5.0999999999999996</v>
      </c>
      <c r="E195" s="143">
        <v>10</v>
      </c>
      <c r="F195" s="37">
        <f t="shared" si="28"/>
        <v>8.3859649122807021</v>
      </c>
      <c r="G195" s="28">
        <f t="shared" ref="G195:J195" si="31">G187/G179/3</f>
        <v>6.4637681159420284</v>
      </c>
      <c r="H195" s="29">
        <f t="shared" si="31"/>
        <v>8.1754385964912277</v>
      </c>
      <c r="I195" s="29">
        <f t="shared" si="31"/>
        <v>9.8039215686274499</v>
      </c>
      <c r="J195" s="29">
        <f t="shared" si="31"/>
        <v>9.8039215686274499</v>
      </c>
      <c r="K195" s="34"/>
    </row>
    <row r="196" spans="1:11" s="75" customFormat="1" ht="22.5" customHeight="1" x14ac:dyDescent="0.25">
      <c r="A196" s="92" t="s">
        <v>85</v>
      </c>
      <c r="B196" s="115">
        <f t="shared" si="22"/>
        <v>163</v>
      </c>
      <c r="C196" s="130" t="s">
        <v>200</v>
      </c>
      <c r="D196" s="29">
        <v>4.7</v>
      </c>
      <c r="E196" s="143">
        <v>8.3000000000000007</v>
      </c>
      <c r="F196" s="37">
        <f t="shared" si="28"/>
        <v>9.297072072072071</v>
      </c>
      <c r="G196" s="28">
        <f t="shared" ref="G196:J196" si="32">G188/G180/3</f>
        <v>6.5378076062639821</v>
      </c>
      <c r="H196" s="29">
        <f t="shared" si="32"/>
        <v>7.4312925170068027</v>
      </c>
      <c r="I196" s="29">
        <f t="shared" si="32"/>
        <v>13.532808398950131</v>
      </c>
      <c r="J196" s="29">
        <f t="shared" si="32"/>
        <v>13.532808398950131</v>
      </c>
      <c r="K196" s="34"/>
    </row>
    <row r="197" spans="1:11" s="75" customFormat="1" ht="22.5" customHeight="1" x14ac:dyDescent="0.25">
      <c r="A197" s="92" t="s">
        <v>86</v>
      </c>
      <c r="B197" s="115">
        <f t="shared" si="22"/>
        <v>164</v>
      </c>
      <c r="C197" s="131" t="s">
        <v>201</v>
      </c>
      <c r="D197" s="29">
        <v>3.8</v>
      </c>
      <c r="E197" s="143">
        <v>6.2</v>
      </c>
      <c r="F197" s="37">
        <f t="shared" si="28"/>
        <v>6.4285714285714279</v>
      </c>
      <c r="G197" s="28">
        <f t="shared" ref="G197" si="33">G189/G181/3</f>
        <v>6.4285714285714279</v>
      </c>
      <c r="H197" s="29"/>
      <c r="I197" s="29"/>
      <c r="J197" s="29"/>
      <c r="K197" s="34"/>
    </row>
    <row r="198" spans="1:11" s="75" customFormat="1" ht="22.5" customHeight="1" thickBot="1" x14ac:dyDescent="0.3">
      <c r="A198" s="96" t="s">
        <v>87</v>
      </c>
      <c r="B198" s="119">
        <f t="shared" si="22"/>
        <v>165</v>
      </c>
      <c r="C198" s="131" t="s">
        <v>202</v>
      </c>
      <c r="D198" s="211">
        <v>4.5</v>
      </c>
      <c r="E198" s="143">
        <v>6.2</v>
      </c>
      <c r="F198" s="50">
        <f t="shared" si="28"/>
        <v>6.5920634920634917</v>
      </c>
      <c r="G198" s="180">
        <f t="shared" ref="G198:J198" si="34">G190/G182/3</f>
        <v>6.4952380952380944</v>
      </c>
      <c r="H198" s="180">
        <f t="shared" si="34"/>
        <v>6.5396825396825404</v>
      </c>
      <c r="I198" s="180">
        <f t="shared" si="34"/>
        <v>6.6031746031746037</v>
      </c>
      <c r="J198" s="180">
        <f t="shared" si="34"/>
        <v>6.7301587301587302</v>
      </c>
      <c r="K198" s="38"/>
    </row>
    <row r="199" spans="1:11" s="75" customFormat="1" ht="22.5" customHeight="1" thickBot="1" x14ac:dyDescent="0.3">
      <c r="A199" s="95" t="s">
        <v>89</v>
      </c>
      <c r="B199" s="118">
        <f t="shared" si="22"/>
        <v>166</v>
      </c>
      <c r="C199" s="127">
        <v>8040</v>
      </c>
      <c r="D199" s="257"/>
      <c r="E199" s="77"/>
      <c r="F199" s="212">
        <f t="shared" si="25"/>
        <v>0</v>
      </c>
      <c r="G199" s="78"/>
      <c r="H199" s="67"/>
      <c r="I199" s="78"/>
      <c r="J199" s="67"/>
      <c r="K199" s="68"/>
    </row>
    <row r="200" spans="1:11" s="75" customFormat="1" ht="22.5" customHeight="1" x14ac:dyDescent="0.25">
      <c r="A200" s="93" t="s">
        <v>82</v>
      </c>
      <c r="B200" s="113">
        <f t="shared" si="22"/>
        <v>167</v>
      </c>
      <c r="C200" s="130" t="s">
        <v>203</v>
      </c>
      <c r="D200" s="43"/>
      <c r="E200" s="27"/>
      <c r="F200" s="153">
        <f t="shared" si="25"/>
        <v>0</v>
      </c>
      <c r="G200" s="135"/>
      <c r="H200" s="29"/>
      <c r="I200" s="143"/>
      <c r="J200" s="29"/>
      <c r="K200" s="30"/>
    </row>
    <row r="201" spans="1:11" s="75" customFormat="1" ht="22.5" customHeight="1" x14ac:dyDescent="0.25">
      <c r="A201" s="92" t="s">
        <v>117</v>
      </c>
      <c r="B201" s="115">
        <f t="shared" si="22"/>
        <v>168</v>
      </c>
      <c r="C201" s="130" t="s">
        <v>204</v>
      </c>
      <c r="D201" s="44"/>
      <c r="E201" s="31"/>
      <c r="F201" s="154">
        <f t="shared" si="25"/>
        <v>0</v>
      </c>
      <c r="G201" s="136"/>
      <c r="H201" s="33"/>
      <c r="I201" s="45"/>
      <c r="J201" s="33"/>
      <c r="K201" s="34"/>
    </row>
    <row r="202" spans="1:11" s="75" customFormat="1" ht="22.5" customHeight="1" x14ac:dyDescent="0.25">
      <c r="A202" s="92" t="s">
        <v>83</v>
      </c>
      <c r="B202" s="115">
        <f t="shared" si="22"/>
        <v>169</v>
      </c>
      <c r="C202" s="130" t="s">
        <v>205</v>
      </c>
      <c r="D202" s="44"/>
      <c r="E202" s="31"/>
      <c r="F202" s="154">
        <f t="shared" si="25"/>
        <v>0</v>
      </c>
      <c r="G202" s="136"/>
      <c r="H202" s="33"/>
      <c r="I202" s="45"/>
      <c r="J202" s="33"/>
      <c r="K202" s="34"/>
    </row>
    <row r="203" spans="1:11" s="47" customFormat="1" ht="22.5" customHeight="1" x14ac:dyDescent="0.25">
      <c r="A203" s="92" t="s">
        <v>84</v>
      </c>
      <c r="B203" s="115">
        <f t="shared" si="22"/>
        <v>170</v>
      </c>
      <c r="C203" s="130" t="s">
        <v>206</v>
      </c>
      <c r="D203" s="44"/>
      <c r="E203" s="31"/>
      <c r="F203" s="154">
        <f t="shared" si="25"/>
        <v>0</v>
      </c>
      <c r="G203" s="136"/>
      <c r="H203" s="33"/>
      <c r="I203" s="45"/>
      <c r="J203" s="33"/>
      <c r="K203" s="34"/>
    </row>
    <row r="204" spans="1:11" s="75" customFormat="1" ht="22.5" customHeight="1" x14ac:dyDescent="0.25">
      <c r="A204" s="92" t="s">
        <v>85</v>
      </c>
      <c r="B204" s="115">
        <f t="shared" si="22"/>
        <v>171</v>
      </c>
      <c r="C204" s="130" t="s">
        <v>207</v>
      </c>
      <c r="D204" s="44"/>
      <c r="E204" s="31"/>
      <c r="F204" s="154">
        <f t="shared" si="25"/>
        <v>0</v>
      </c>
      <c r="G204" s="136"/>
      <c r="H204" s="33"/>
      <c r="I204" s="45"/>
      <c r="J204" s="33"/>
      <c r="K204" s="34"/>
    </row>
    <row r="205" spans="1:11" s="75" customFormat="1" ht="22.5" customHeight="1" x14ac:dyDescent="0.25">
      <c r="A205" s="92" t="s">
        <v>86</v>
      </c>
      <c r="B205" s="115">
        <f t="shared" si="22"/>
        <v>172</v>
      </c>
      <c r="C205" s="131" t="s">
        <v>208</v>
      </c>
      <c r="D205" s="44"/>
      <c r="E205" s="31"/>
      <c r="F205" s="154">
        <f t="shared" si="25"/>
        <v>0</v>
      </c>
      <c r="G205" s="136"/>
      <c r="H205" s="33"/>
      <c r="I205" s="45"/>
      <c r="J205" s="33"/>
      <c r="K205" s="34"/>
    </row>
    <row r="206" spans="1:11" s="75" customFormat="1" ht="22.5" customHeight="1" thickBot="1" x14ac:dyDescent="0.3">
      <c r="A206" s="159" t="s">
        <v>87</v>
      </c>
      <c r="B206" s="119">
        <f t="shared" si="22"/>
        <v>173</v>
      </c>
      <c r="C206" s="160" t="s">
        <v>209</v>
      </c>
      <c r="D206" s="48"/>
      <c r="E206" s="80"/>
      <c r="F206" s="157">
        <f t="shared" si="25"/>
        <v>0</v>
      </c>
      <c r="G206" s="137"/>
      <c r="H206" s="50"/>
      <c r="I206" s="49"/>
      <c r="J206" s="50"/>
      <c r="K206" s="144"/>
    </row>
    <row r="207" spans="1:11" s="75" customFormat="1" ht="48" customHeight="1" x14ac:dyDescent="0.25">
      <c r="A207" s="16"/>
      <c r="B207" s="88"/>
      <c r="C207" s="51"/>
      <c r="D207" s="277"/>
      <c r="E207" s="277"/>
      <c r="F207" s="277"/>
      <c r="G207" s="52"/>
      <c r="H207" s="278"/>
      <c r="I207" s="278"/>
      <c r="J207" s="278"/>
      <c r="K207" s="14"/>
    </row>
    <row r="208" spans="1:11" s="47" customFormat="1" ht="38.25" customHeight="1" x14ac:dyDescent="0.25">
      <c r="A208" s="138" t="s">
        <v>90</v>
      </c>
      <c r="B208" s="139"/>
      <c r="C208" s="140"/>
      <c r="D208" s="279"/>
      <c r="E208" s="279"/>
      <c r="F208" s="279"/>
      <c r="G208" s="141"/>
      <c r="H208" s="280" t="s">
        <v>292</v>
      </c>
      <c r="I208" s="280"/>
      <c r="J208" s="280"/>
      <c r="K208" s="142"/>
    </row>
    <row r="209" spans="1:10" ht="15" customHeight="1" x14ac:dyDescent="0.25">
      <c r="A209" s="5"/>
      <c r="B209" s="90"/>
      <c r="D209" s="7"/>
      <c r="E209" s="190"/>
      <c r="F209" s="8"/>
      <c r="G209" s="8"/>
      <c r="H209" s="8"/>
      <c r="I209" s="8"/>
      <c r="J209" s="8"/>
    </row>
    <row r="210" spans="1:10" ht="15" customHeight="1" x14ac:dyDescent="0.25">
      <c r="A210" s="5"/>
      <c r="B210" s="90"/>
      <c r="D210" s="7"/>
      <c r="E210" s="190"/>
      <c r="F210" s="8"/>
      <c r="G210" s="8"/>
      <c r="H210" s="8"/>
      <c r="I210" s="8"/>
      <c r="J210" s="8"/>
    </row>
    <row r="211" spans="1:10" ht="21.75" customHeight="1" x14ac:dyDescent="0.25">
      <c r="A211" s="5"/>
      <c r="B211" s="90"/>
      <c r="D211" s="7"/>
      <c r="E211" s="190"/>
      <c r="F211" s="8"/>
      <c r="G211" s="8"/>
      <c r="H211" s="8"/>
      <c r="I211" s="8"/>
      <c r="J211" s="8"/>
    </row>
    <row r="212" spans="1:10" ht="18.75" customHeight="1" x14ac:dyDescent="0.25">
      <c r="A212" s="5"/>
      <c r="B212" s="90"/>
      <c r="D212" s="7"/>
      <c r="E212" s="190"/>
      <c r="F212" s="8"/>
      <c r="G212" s="8"/>
      <c r="H212" s="281"/>
      <c r="I212" s="282"/>
      <c r="J212" s="8"/>
    </row>
    <row r="213" spans="1:10" x14ac:dyDescent="0.25">
      <c r="A213" s="5"/>
      <c r="B213" s="90"/>
      <c r="D213" s="7"/>
      <c r="E213" s="190"/>
      <c r="F213" s="8"/>
      <c r="G213" s="8"/>
      <c r="J213" s="8"/>
    </row>
    <row r="214" spans="1:10" x14ac:dyDescent="0.25">
      <c r="A214" s="5"/>
      <c r="B214" s="90"/>
      <c r="D214" s="7"/>
      <c r="E214" s="190"/>
      <c r="F214" s="8"/>
      <c r="G214" s="8"/>
      <c r="H214" s="8"/>
      <c r="I214" s="8"/>
      <c r="J214" s="8"/>
    </row>
    <row r="215" spans="1:10" x14ac:dyDescent="0.25">
      <c r="A215" s="5"/>
      <c r="B215" s="90"/>
      <c r="D215" s="7"/>
      <c r="E215" s="190"/>
      <c r="F215" s="8"/>
      <c r="G215" s="8"/>
      <c r="H215" s="8"/>
      <c r="I215" s="8"/>
      <c r="J215" s="8"/>
    </row>
    <row r="216" spans="1:10" x14ac:dyDescent="0.25">
      <c r="A216" s="5"/>
      <c r="B216" s="90"/>
      <c r="D216" s="7"/>
      <c r="E216" s="190"/>
      <c r="F216" s="8"/>
      <c r="G216" s="8"/>
      <c r="H216" s="8"/>
      <c r="I216" s="8"/>
      <c r="J216" s="8"/>
    </row>
    <row r="217" spans="1:10" x14ac:dyDescent="0.25">
      <c r="A217" s="5"/>
      <c r="B217" s="90"/>
      <c r="D217" s="7"/>
      <c r="E217" s="190"/>
      <c r="F217" s="8"/>
      <c r="G217" s="8"/>
      <c r="H217" s="8"/>
      <c r="I217" s="8"/>
      <c r="J217" s="8"/>
    </row>
    <row r="218" spans="1:10" x14ac:dyDescent="0.25">
      <c r="A218" s="5"/>
      <c r="B218" s="90"/>
      <c r="D218" s="7"/>
      <c r="E218" s="190"/>
      <c r="F218" s="8"/>
      <c r="G218" s="8"/>
      <c r="H218" s="8"/>
      <c r="I218" s="8"/>
      <c r="J218" s="8"/>
    </row>
    <row r="219" spans="1:10" x14ac:dyDescent="0.25">
      <c r="A219" s="5"/>
      <c r="B219" s="90"/>
      <c r="D219" s="7"/>
      <c r="E219" s="190"/>
      <c r="F219" s="8"/>
      <c r="G219" s="8"/>
      <c r="H219" s="8"/>
      <c r="I219" s="8"/>
      <c r="J219" s="8"/>
    </row>
    <row r="220" spans="1:10" x14ac:dyDescent="0.25">
      <c r="A220" s="5"/>
      <c r="B220" s="90"/>
      <c r="D220" s="7"/>
      <c r="E220" s="190"/>
      <c r="F220" s="8"/>
      <c r="G220" s="8"/>
      <c r="H220" s="8"/>
      <c r="I220" s="8"/>
      <c r="J220" s="8"/>
    </row>
    <row r="221" spans="1:10" x14ac:dyDescent="0.25">
      <c r="A221" s="5"/>
      <c r="B221" s="90"/>
      <c r="D221" s="7"/>
      <c r="E221" s="190"/>
      <c r="F221" s="8"/>
      <c r="G221" s="8"/>
      <c r="H221" s="8"/>
      <c r="I221" s="8"/>
      <c r="J221" s="8"/>
    </row>
    <row r="222" spans="1:10" x14ac:dyDescent="0.25">
      <c r="A222" s="5"/>
      <c r="B222" s="90"/>
      <c r="D222" s="7"/>
      <c r="E222" s="190"/>
      <c r="F222" s="8"/>
      <c r="G222" s="8"/>
      <c r="H222" s="8"/>
      <c r="I222" s="8"/>
      <c r="J222" s="8"/>
    </row>
    <row r="223" spans="1:10" x14ac:dyDescent="0.25">
      <c r="A223" s="5"/>
      <c r="B223" s="90"/>
      <c r="D223" s="7"/>
      <c r="E223" s="190"/>
      <c r="F223" s="8"/>
      <c r="G223" s="8"/>
      <c r="H223" s="8"/>
      <c r="I223" s="8"/>
      <c r="J223" s="8"/>
    </row>
    <row r="224" spans="1:10" x14ac:dyDescent="0.25">
      <c r="A224" s="5"/>
      <c r="B224" s="90"/>
      <c r="D224" s="7"/>
      <c r="E224" s="190"/>
      <c r="F224" s="8"/>
      <c r="G224" s="8"/>
      <c r="H224" s="8"/>
      <c r="I224" s="8"/>
      <c r="J224" s="8"/>
    </row>
    <row r="225" spans="1:10" x14ac:dyDescent="0.25">
      <c r="A225" s="5"/>
      <c r="B225" s="90"/>
      <c r="D225" s="7"/>
      <c r="E225" s="190"/>
      <c r="F225" s="8"/>
      <c r="G225" s="8"/>
      <c r="H225" s="8"/>
      <c r="I225" s="8"/>
      <c r="J225" s="8"/>
    </row>
    <row r="226" spans="1:10" x14ac:dyDescent="0.25">
      <c r="A226" s="5"/>
      <c r="B226" s="90"/>
      <c r="D226" s="7"/>
      <c r="E226" s="190"/>
      <c r="F226" s="8"/>
      <c r="G226" s="8"/>
      <c r="H226" s="8"/>
      <c r="I226" s="8"/>
      <c r="J226" s="8"/>
    </row>
    <row r="227" spans="1:10" x14ac:dyDescent="0.25">
      <c r="A227" s="5"/>
      <c r="B227" s="90"/>
      <c r="D227" s="7"/>
      <c r="E227" s="190"/>
      <c r="F227" s="8"/>
      <c r="G227" s="8"/>
      <c r="H227" s="8"/>
      <c r="I227" s="8"/>
      <c r="J227" s="8"/>
    </row>
    <row r="228" spans="1:10" x14ac:dyDescent="0.25">
      <c r="A228" s="5"/>
      <c r="B228" s="90"/>
      <c r="D228" s="7"/>
      <c r="E228" s="190"/>
      <c r="F228" s="8"/>
      <c r="G228" s="8"/>
      <c r="H228" s="8"/>
      <c r="I228" s="8"/>
      <c r="J228" s="8"/>
    </row>
    <row r="229" spans="1:10" x14ac:dyDescent="0.25">
      <c r="A229" s="5"/>
      <c r="B229" s="90"/>
      <c r="D229" s="7"/>
      <c r="E229" s="190"/>
      <c r="F229" s="8"/>
      <c r="G229" s="8"/>
      <c r="H229" s="8"/>
      <c r="I229" s="8"/>
      <c r="J229" s="8"/>
    </row>
    <row r="230" spans="1:10" x14ac:dyDescent="0.25">
      <c r="A230" s="5"/>
      <c r="B230" s="90"/>
      <c r="D230" s="7"/>
      <c r="E230" s="190"/>
      <c r="F230" s="8"/>
      <c r="G230" s="8"/>
      <c r="H230" s="8"/>
      <c r="I230" s="8"/>
      <c r="J230" s="8"/>
    </row>
    <row r="231" spans="1:10" x14ac:dyDescent="0.25">
      <c r="A231" s="5"/>
      <c r="B231" s="90"/>
      <c r="D231" s="7"/>
      <c r="E231" s="190"/>
      <c r="F231" s="8"/>
      <c r="G231" s="8"/>
      <c r="H231" s="8"/>
      <c r="I231" s="8"/>
      <c r="J231" s="8"/>
    </row>
    <row r="232" spans="1:10" x14ac:dyDescent="0.25">
      <c r="A232" s="5"/>
      <c r="B232" s="90"/>
      <c r="D232" s="7"/>
      <c r="E232" s="190"/>
      <c r="F232" s="8"/>
      <c r="G232" s="8"/>
      <c r="H232" s="8"/>
      <c r="I232" s="8"/>
      <c r="J232" s="8"/>
    </row>
    <row r="233" spans="1:10" x14ac:dyDescent="0.25">
      <c r="A233" s="5"/>
      <c r="B233" s="90"/>
      <c r="D233" s="7"/>
      <c r="E233" s="190"/>
      <c r="F233" s="8"/>
      <c r="G233" s="8"/>
      <c r="H233" s="8"/>
      <c r="I233" s="8"/>
      <c r="J233" s="8"/>
    </row>
    <row r="234" spans="1:10" x14ac:dyDescent="0.25">
      <c r="A234" s="5"/>
      <c r="B234" s="90"/>
      <c r="D234" s="7"/>
      <c r="E234" s="190"/>
      <c r="F234" s="8"/>
      <c r="G234" s="8"/>
      <c r="H234" s="8"/>
      <c r="I234" s="8"/>
      <c r="J234" s="8"/>
    </row>
    <row r="235" spans="1:10" x14ac:dyDescent="0.25">
      <c r="A235" s="5"/>
      <c r="B235" s="90"/>
      <c r="D235" s="7"/>
      <c r="E235" s="190"/>
      <c r="F235" s="8"/>
      <c r="G235" s="8"/>
      <c r="H235" s="8"/>
      <c r="I235" s="8"/>
      <c r="J235" s="8"/>
    </row>
    <row r="236" spans="1:10" x14ac:dyDescent="0.25">
      <c r="A236" s="5"/>
      <c r="B236" s="90"/>
      <c r="D236" s="7"/>
      <c r="E236" s="190"/>
      <c r="F236" s="8"/>
      <c r="G236" s="8"/>
      <c r="H236" s="8"/>
      <c r="I236" s="8"/>
      <c r="J236" s="8"/>
    </row>
    <row r="237" spans="1:10" x14ac:dyDescent="0.25">
      <c r="A237" s="5"/>
      <c r="B237" s="90"/>
      <c r="D237" s="7"/>
      <c r="E237" s="190"/>
      <c r="F237" s="8"/>
      <c r="G237" s="8"/>
      <c r="H237" s="8"/>
      <c r="I237" s="8"/>
      <c r="J237" s="8"/>
    </row>
    <row r="238" spans="1:10" x14ac:dyDescent="0.25">
      <c r="A238" s="5"/>
      <c r="B238" s="90"/>
      <c r="D238" s="7"/>
      <c r="E238" s="190"/>
      <c r="F238" s="8"/>
      <c r="G238" s="8"/>
      <c r="H238" s="8"/>
      <c r="I238" s="8"/>
      <c r="J238" s="8"/>
    </row>
    <row r="239" spans="1:10" x14ac:dyDescent="0.25">
      <c r="A239" s="5"/>
      <c r="B239" s="90"/>
      <c r="D239" s="7"/>
      <c r="E239" s="190"/>
      <c r="F239" s="8"/>
      <c r="G239" s="8"/>
      <c r="H239" s="8"/>
      <c r="I239" s="8"/>
      <c r="J239" s="8"/>
    </row>
    <row r="240" spans="1:10" x14ac:dyDescent="0.25">
      <c r="A240" s="5"/>
      <c r="B240" s="90"/>
      <c r="D240" s="7"/>
      <c r="E240" s="190"/>
      <c r="F240" s="8"/>
      <c r="G240" s="8"/>
      <c r="H240" s="8"/>
      <c r="I240" s="8"/>
      <c r="J240" s="8"/>
    </row>
    <row r="241" spans="1:10" x14ac:dyDescent="0.25">
      <c r="A241" s="5"/>
      <c r="B241" s="90"/>
      <c r="D241" s="7"/>
      <c r="E241" s="190"/>
      <c r="F241" s="8"/>
      <c r="G241" s="8"/>
      <c r="H241" s="8"/>
      <c r="I241" s="8"/>
      <c r="J241" s="8"/>
    </row>
    <row r="242" spans="1:10" x14ac:dyDescent="0.25">
      <c r="A242" s="5"/>
      <c r="B242" s="90"/>
      <c r="D242" s="7"/>
      <c r="E242" s="190"/>
      <c r="F242" s="8"/>
      <c r="G242" s="8"/>
      <c r="H242" s="8"/>
      <c r="I242" s="8"/>
      <c r="J242" s="8"/>
    </row>
    <row r="243" spans="1:10" x14ac:dyDescent="0.25">
      <c r="A243" s="5"/>
      <c r="B243" s="90"/>
      <c r="D243" s="7"/>
      <c r="E243" s="190"/>
      <c r="F243" s="8"/>
      <c r="G243" s="8"/>
      <c r="H243" s="8"/>
      <c r="I243" s="8"/>
      <c r="J243" s="8"/>
    </row>
    <row r="244" spans="1:10" x14ac:dyDescent="0.25">
      <c r="A244" s="5"/>
      <c r="B244" s="90"/>
      <c r="D244" s="7"/>
      <c r="E244" s="190"/>
      <c r="F244" s="8"/>
      <c r="G244" s="8"/>
      <c r="H244" s="8"/>
      <c r="I244" s="8"/>
      <c r="J244" s="8"/>
    </row>
    <row r="245" spans="1:10" x14ac:dyDescent="0.25">
      <c r="A245" s="5"/>
      <c r="B245" s="90"/>
      <c r="D245" s="7"/>
      <c r="E245" s="190"/>
      <c r="F245" s="8"/>
      <c r="G245" s="8"/>
      <c r="H245" s="8"/>
      <c r="I245" s="8"/>
      <c r="J245" s="8"/>
    </row>
    <row r="246" spans="1:10" x14ac:dyDescent="0.25">
      <c r="A246" s="5"/>
      <c r="B246" s="90"/>
      <c r="D246" s="7"/>
      <c r="E246" s="190"/>
      <c r="F246" s="8"/>
      <c r="G246" s="8"/>
      <c r="H246" s="8"/>
      <c r="I246" s="8"/>
      <c r="J246" s="8"/>
    </row>
    <row r="247" spans="1:10" x14ac:dyDescent="0.25">
      <c r="A247" s="5"/>
      <c r="B247" s="90"/>
      <c r="D247" s="7"/>
      <c r="E247" s="190"/>
      <c r="F247" s="8"/>
      <c r="G247" s="8"/>
      <c r="H247" s="8"/>
      <c r="I247" s="8"/>
      <c r="J247" s="8"/>
    </row>
    <row r="248" spans="1:10" x14ac:dyDescent="0.25">
      <c r="A248" s="5"/>
      <c r="B248" s="90"/>
      <c r="D248" s="7"/>
      <c r="E248" s="190"/>
      <c r="F248" s="8"/>
      <c r="G248" s="8"/>
      <c r="H248" s="8"/>
      <c r="I248" s="8"/>
      <c r="J248" s="8"/>
    </row>
    <row r="249" spans="1:10" x14ac:dyDescent="0.25">
      <c r="A249" s="6"/>
      <c r="B249" s="90"/>
    </row>
    <row r="250" spans="1:10" x14ac:dyDescent="0.25">
      <c r="A250" s="6"/>
      <c r="B250" s="90"/>
    </row>
    <row r="251" spans="1:10" x14ac:dyDescent="0.25">
      <c r="A251" s="6"/>
      <c r="B251" s="90"/>
    </row>
    <row r="252" spans="1:10" x14ac:dyDescent="0.25">
      <c r="A252" s="6"/>
      <c r="B252" s="90"/>
    </row>
    <row r="253" spans="1:10" x14ac:dyDescent="0.25">
      <c r="A253" s="6"/>
      <c r="B253" s="90"/>
    </row>
    <row r="254" spans="1:10" x14ac:dyDescent="0.25">
      <c r="A254" s="6"/>
      <c r="B254" s="90"/>
    </row>
    <row r="255" spans="1:10" x14ac:dyDescent="0.25">
      <c r="A255" s="6"/>
      <c r="B255" s="90"/>
    </row>
    <row r="256" spans="1:10" x14ac:dyDescent="0.25">
      <c r="A256" s="6"/>
      <c r="B256" s="90"/>
    </row>
    <row r="257" spans="1:2" x14ac:dyDescent="0.25">
      <c r="A257" s="6"/>
      <c r="B257" s="90"/>
    </row>
    <row r="258" spans="1:2" x14ac:dyDescent="0.25">
      <c r="A258" s="6"/>
      <c r="B258" s="90"/>
    </row>
    <row r="259" spans="1:2" x14ac:dyDescent="0.25">
      <c r="A259" s="6"/>
      <c r="B259" s="90"/>
    </row>
    <row r="260" spans="1:2" x14ac:dyDescent="0.25">
      <c r="A260" s="6"/>
      <c r="B260" s="90"/>
    </row>
    <row r="261" spans="1:2" x14ac:dyDescent="0.25">
      <c r="A261" s="6"/>
      <c r="B261" s="90"/>
    </row>
    <row r="262" spans="1:2" x14ac:dyDescent="0.25">
      <c r="A262" s="6"/>
      <c r="B262" s="90"/>
    </row>
    <row r="263" spans="1:2" x14ac:dyDescent="0.25">
      <c r="A263" s="6"/>
      <c r="B263" s="90"/>
    </row>
    <row r="264" spans="1:2" x14ac:dyDescent="0.25">
      <c r="A264" s="6"/>
      <c r="B264" s="90"/>
    </row>
    <row r="265" spans="1:2" x14ac:dyDescent="0.25">
      <c r="A265" s="6"/>
      <c r="B265" s="90"/>
    </row>
    <row r="266" spans="1:2" x14ac:dyDescent="0.25">
      <c r="A266" s="6"/>
      <c r="B266" s="90"/>
    </row>
    <row r="267" spans="1:2" x14ac:dyDescent="0.25">
      <c r="A267" s="6"/>
      <c r="B267" s="90"/>
    </row>
    <row r="268" spans="1:2" x14ac:dyDescent="0.25">
      <c r="A268" s="6"/>
      <c r="B268" s="90"/>
    </row>
    <row r="269" spans="1:2" x14ac:dyDescent="0.25">
      <c r="A269" s="6"/>
      <c r="B269" s="90"/>
    </row>
    <row r="270" spans="1:2" x14ac:dyDescent="0.25">
      <c r="A270" s="6"/>
      <c r="B270" s="90"/>
    </row>
    <row r="271" spans="1:2" x14ac:dyDescent="0.25">
      <c r="A271" s="6"/>
      <c r="B271" s="90"/>
    </row>
    <row r="272" spans="1:2" x14ac:dyDescent="0.25">
      <c r="A272" s="6"/>
      <c r="B272" s="90"/>
    </row>
    <row r="273" spans="1:2" x14ac:dyDescent="0.25">
      <c r="A273" s="6"/>
      <c r="B273" s="90"/>
    </row>
    <row r="274" spans="1:2" x14ac:dyDescent="0.25">
      <c r="A274" s="6"/>
      <c r="B274" s="90"/>
    </row>
    <row r="275" spans="1:2" x14ac:dyDescent="0.25">
      <c r="A275" s="6"/>
      <c r="B275" s="90"/>
    </row>
    <row r="276" spans="1:2" x14ac:dyDescent="0.25">
      <c r="A276" s="6"/>
      <c r="B276" s="90"/>
    </row>
    <row r="277" spans="1:2" x14ac:dyDescent="0.25">
      <c r="A277" s="6"/>
      <c r="B277" s="90"/>
    </row>
    <row r="278" spans="1:2" x14ac:dyDescent="0.25">
      <c r="A278" s="6"/>
      <c r="B278" s="90"/>
    </row>
    <row r="279" spans="1:2" x14ac:dyDescent="0.25">
      <c r="A279" s="6"/>
      <c r="B279" s="90"/>
    </row>
    <row r="280" spans="1:2" x14ac:dyDescent="0.25">
      <c r="A280" s="6"/>
      <c r="B280" s="90"/>
    </row>
    <row r="281" spans="1:2" x14ac:dyDescent="0.25">
      <c r="A281" s="6"/>
      <c r="B281" s="90"/>
    </row>
    <row r="282" spans="1:2" x14ac:dyDescent="0.25">
      <c r="A282" s="6"/>
      <c r="B282" s="90"/>
    </row>
    <row r="283" spans="1:2" x14ac:dyDescent="0.25">
      <c r="A283" s="6"/>
      <c r="B283" s="90"/>
    </row>
    <row r="284" spans="1:2" x14ac:dyDescent="0.25">
      <c r="A284" s="6"/>
      <c r="B284" s="90"/>
    </row>
    <row r="285" spans="1:2" x14ac:dyDescent="0.25">
      <c r="A285" s="6"/>
      <c r="B285" s="90"/>
    </row>
    <row r="286" spans="1:2" x14ac:dyDescent="0.25">
      <c r="A286" s="6"/>
      <c r="B286" s="90"/>
    </row>
    <row r="287" spans="1:2" x14ac:dyDescent="0.25">
      <c r="A287" s="6"/>
      <c r="B287" s="90"/>
    </row>
    <row r="288" spans="1:2" x14ac:dyDescent="0.25">
      <c r="A288" s="6"/>
      <c r="B288" s="90"/>
    </row>
    <row r="289" spans="1:2" x14ac:dyDescent="0.25">
      <c r="A289" s="6"/>
      <c r="B289" s="90"/>
    </row>
    <row r="290" spans="1:2" x14ac:dyDescent="0.25">
      <c r="A290" s="6"/>
      <c r="B290" s="90"/>
    </row>
    <row r="291" spans="1:2" x14ac:dyDescent="0.25">
      <c r="A291" s="6"/>
      <c r="B291" s="90"/>
    </row>
    <row r="292" spans="1:2" x14ac:dyDescent="0.25">
      <c r="A292" s="6"/>
      <c r="B292" s="90"/>
    </row>
    <row r="293" spans="1:2" x14ac:dyDescent="0.25">
      <c r="A293" s="6"/>
      <c r="B293" s="90"/>
    </row>
    <row r="294" spans="1:2" x14ac:dyDescent="0.25">
      <c r="A294" s="6"/>
      <c r="B294" s="90"/>
    </row>
    <row r="295" spans="1:2" x14ac:dyDescent="0.25">
      <c r="A295" s="6"/>
      <c r="B295" s="90"/>
    </row>
    <row r="296" spans="1:2" x14ac:dyDescent="0.25">
      <c r="A296" s="6"/>
      <c r="B296" s="90"/>
    </row>
    <row r="297" spans="1:2" x14ac:dyDescent="0.25">
      <c r="A297" s="6"/>
      <c r="B297" s="90"/>
    </row>
    <row r="298" spans="1:2" x14ac:dyDescent="0.25">
      <c r="A298" s="6"/>
      <c r="B298" s="90"/>
    </row>
    <row r="299" spans="1:2" x14ac:dyDescent="0.25">
      <c r="A299" s="6"/>
      <c r="B299" s="90"/>
    </row>
    <row r="300" spans="1:2" x14ac:dyDescent="0.25">
      <c r="A300" s="6"/>
      <c r="B300" s="90"/>
    </row>
    <row r="301" spans="1:2" x14ac:dyDescent="0.25">
      <c r="A301" s="6"/>
      <c r="B301" s="90"/>
    </row>
    <row r="302" spans="1:2" x14ac:dyDescent="0.25">
      <c r="A302" s="6"/>
      <c r="B302" s="90"/>
    </row>
    <row r="303" spans="1:2" x14ac:dyDescent="0.25">
      <c r="A303" s="6"/>
      <c r="B303" s="90"/>
    </row>
    <row r="304" spans="1:2" x14ac:dyDescent="0.25">
      <c r="A304" s="6"/>
      <c r="B304" s="90"/>
    </row>
    <row r="305" spans="1:2" x14ac:dyDescent="0.25">
      <c r="A305" s="6"/>
      <c r="B305" s="90"/>
    </row>
    <row r="306" spans="1:2" x14ac:dyDescent="0.25">
      <c r="A306" s="6"/>
      <c r="B306" s="90"/>
    </row>
    <row r="307" spans="1:2" x14ac:dyDescent="0.25">
      <c r="A307" s="6"/>
      <c r="B307" s="90"/>
    </row>
    <row r="308" spans="1:2" x14ac:dyDescent="0.25">
      <c r="A308" s="6"/>
      <c r="B308" s="90"/>
    </row>
    <row r="309" spans="1:2" x14ac:dyDescent="0.25">
      <c r="A309" s="6"/>
      <c r="B309" s="90"/>
    </row>
    <row r="310" spans="1:2" x14ac:dyDescent="0.25">
      <c r="A310" s="6"/>
      <c r="B310" s="90"/>
    </row>
    <row r="311" spans="1:2" x14ac:dyDescent="0.25">
      <c r="A311" s="6"/>
      <c r="B311" s="90"/>
    </row>
    <row r="312" spans="1:2" x14ac:dyDescent="0.25">
      <c r="A312" s="6"/>
      <c r="B312" s="90"/>
    </row>
    <row r="313" spans="1:2" x14ac:dyDescent="0.25">
      <c r="A313" s="6"/>
      <c r="B313" s="90"/>
    </row>
    <row r="314" spans="1:2" x14ac:dyDescent="0.25">
      <c r="A314" s="6"/>
      <c r="B314" s="90"/>
    </row>
    <row r="315" spans="1:2" x14ac:dyDescent="0.25">
      <c r="A315" s="6"/>
      <c r="B315" s="90"/>
    </row>
    <row r="316" spans="1:2" x14ac:dyDescent="0.25">
      <c r="A316" s="6"/>
      <c r="B316" s="90"/>
    </row>
    <row r="317" spans="1:2" x14ac:dyDescent="0.25">
      <c r="A317" s="6"/>
      <c r="B317" s="90"/>
    </row>
    <row r="318" spans="1:2" x14ac:dyDescent="0.25">
      <c r="A318" s="6"/>
      <c r="B318" s="90"/>
    </row>
    <row r="319" spans="1:2" x14ac:dyDescent="0.25">
      <c r="A319" s="6"/>
      <c r="B319" s="90"/>
    </row>
    <row r="320" spans="1:2" x14ac:dyDescent="0.25">
      <c r="A320" s="6"/>
      <c r="B320" s="90"/>
    </row>
    <row r="321" spans="1:2" x14ac:dyDescent="0.25">
      <c r="A321" s="6"/>
      <c r="B321" s="90"/>
    </row>
    <row r="322" spans="1:2" x14ac:dyDescent="0.25">
      <c r="A322" s="6"/>
      <c r="B322" s="90"/>
    </row>
    <row r="323" spans="1:2" x14ac:dyDescent="0.25">
      <c r="A323" s="6"/>
      <c r="B323" s="90"/>
    </row>
    <row r="324" spans="1:2" x14ac:dyDescent="0.25">
      <c r="A324" s="6"/>
      <c r="B324" s="90"/>
    </row>
    <row r="325" spans="1:2" x14ac:dyDescent="0.25">
      <c r="A325" s="6"/>
      <c r="B325" s="90"/>
    </row>
    <row r="326" spans="1:2" x14ac:dyDescent="0.25">
      <c r="A326" s="6"/>
      <c r="B326" s="90"/>
    </row>
    <row r="327" spans="1:2" x14ac:dyDescent="0.25">
      <c r="A327" s="6"/>
      <c r="B327" s="90"/>
    </row>
    <row r="328" spans="1:2" x14ac:dyDescent="0.25">
      <c r="A328" s="6"/>
      <c r="B328" s="90"/>
    </row>
    <row r="329" spans="1:2" x14ac:dyDescent="0.25">
      <c r="A329" s="6"/>
      <c r="B329" s="90"/>
    </row>
    <row r="330" spans="1:2" x14ac:dyDescent="0.25">
      <c r="A330" s="6"/>
      <c r="B330" s="90"/>
    </row>
    <row r="331" spans="1:2" x14ac:dyDescent="0.25">
      <c r="A331" s="6"/>
      <c r="B331" s="90"/>
    </row>
    <row r="332" spans="1:2" x14ac:dyDescent="0.25">
      <c r="A332" s="6"/>
      <c r="B332" s="90"/>
    </row>
    <row r="333" spans="1:2" x14ac:dyDescent="0.25">
      <c r="A333" s="6"/>
      <c r="B333" s="90"/>
    </row>
    <row r="334" spans="1:2" x14ac:dyDescent="0.25">
      <c r="A334" s="6"/>
      <c r="B334" s="90"/>
    </row>
    <row r="335" spans="1:2" x14ac:dyDescent="0.25">
      <c r="A335" s="6"/>
      <c r="B335" s="90"/>
    </row>
    <row r="336" spans="1:2" x14ac:dyDescent="0.25">
      <c r="A336" s="6"/>
      <c r="B336" s="90"/>
    </row>
    <row r="337" spans="1:2" x14ac:dyDescent="0.25">
      <c r="A337" s="6"/>
      <c r="B337" s="90"/>
    </row>
    <row r="338" spans="1:2" x14ac:dyDescent="0.25">
      <c r="A338" s="6"/>
      <c r="B338" s="90"/>
    </row>
    <row r="339" spans="1:2" x14ac:dyDescent="0.25">
      <c r="A339" s="6"/>
      <c r="B339" s="90"/>
    </row>
    <row r="340" spans="1:2" x14ac:dyDescent="0.25">
      <c r="A340" s="6"/>
      <c r="B340" s="90"/>
    </row>
    <row r="341" spans="1:2" x14ac:dyDescent="0.25">
      <c r="A341" s="6"/>
      <c r="B341" s="90"/>
    </row>
    <row r="342" spans="1:2" x14ac:dyDescent="0.25">
      <c r="A342" s="6"/>
      <c r="B342" s="90"/>
    </row>
    <row r="343" spans="1:2" x14ac:dyDescent="0.25">
      <c r="A343" s="6"/>
      <c r="B343" s="90"/>
    </row>
    <row r="344" spans="1:2" x14ac:dyDescent="0.25">
      <c r="A344" s="6"/>
      <c r="B344" s="90"/>
    </row>
    <row r="345" spans="1:2" x14ac:dyDescent="0.25">
      <c r="A345" s="6"/>
      <c r="B345" s="90"/>
    </row>
    <row r="346" spans="1:2" x14ac:dyDescent="0.25">
      <c r="A346" s="6"/>
      <c r="B346" s="90"/>
    </row>
    <row r="347" spans="1:2" x14ac:dyDescent="0.25">
      <c r="A347" s="6"/>
      <c r="B347" s="90"/>
    </row>
    <row r="348" spans="1:2" x14ac:dyDescent="0.25">
      <c r="A348" s="6"/>
      <c r="B348" s="90"/>
    </row>
    <row r="349" spans="1:2" x14ac:dyDescent="0.25">
      <c r="A349" s="6"/>
      <c r="B349" s="90"/>
    </row>
    <row r="350" spans="1:2" x14ac:dyDescent="0.25">
      <c r="A350" s="6"/>
      <c r="B350" s="90"/>
    </row>
    <row r="351" spans="1:2" x14ac:dyDescent="0.25">
      <c r="A351" s="6"/>
      <c r="B351" s="90"/>
    </row>
    <row r="352" spans="1:2" x14ac:dyDescent="0.25">
      <c r="A352" s="6"/>
      <c r="B352" s="90"/>
    </row>
    <row r="353" spans="1:2" x14ac:dyDescent="0.25">
      <c r="A353" s="6"/>
      <c r="B353" s="90"/>
    </row>
    <row r="354" spans="1:2" x14ac:dyDescent="0.25">
      <c r="A354" s="6"/>
      <c r="B354" s="90"/>
    </row>
    <row r="355" spans="1:2" x14ac:dyDescent="0.25">
      <c r="A355" s="6"/>
      <c r="B355" s="90"/>
    </row>
    <row r="356" spans="1:2" x14ac:dyDescent="0.25">
      <c r="A356" s="6"/>
      <c r="B356" s="90"/>
    </row>
    <row r="357" spans="1:2" x14ac:dyDescent="0.25">
      <c r="A357" s="6"/>
      <c r="B357" s="90"/>
    </row>
    <row r="358" spans="1:2" x14ac:dyDescent="0.25">
      <c r="A358" s="6"/>
      <c r="B358" s="90"/>
    </row>
    <row r="359" spans="1:2" x14ac:dyDescent="0.25">
      <c r="A359" s="6"/>
      <c r="B359" s="90"/>
    </row>
    <row r="360" spans="1:2" x14ac:dyDescent="0.25">
      <c r="A360" s="6"/>
      <c r="B360" s="90"/>
    </row>
    <row r="361" spans="1:2" x14ac:dyDescent="0.25">
      <c r="A361" s="6"/>
      <c r="B361" s="90"/>
    </row>
    <row r="362" spans="1:2" x14ac:dyDescent="0.25">
      <c r="A362" s="6"/>
      <c r="B362" s="90"/>
    </row>
    <row r="363" spans="1:2" x14ac:dyDescent="0.25">
      <c r="A363" s="6"/>
      <c r="B363" s="90"/>
    </row>
    <row r="364" spans="1:2" x14ac:dyDescent="0.25">
      <c r="A364" s="6"/>
      <c r="B364" s="90"/>
    </row>
    <row r="365" spans="1:2" x14ac:dyDescent="0.25">
      <c r="A365" s="6"/>
      <c r="B365" s="90"/>
    </row>
    <row r="366" spans="1:2" x14ac:dyDescent="0.25">
      <c r="A366" s="6"/>
      <c r="B366" s="90"/>
    </row>
    <row r="367" spans="1:2" x14ac:dyDescent="0.25">
      <c r="A367" s="6"/>
      <c r="B367" s="90"/>
    </row>
    <row r="368" spans="1:2" x14ac:dyDescent="0.25">
      <c r="A368" s="6"/>
      <c r="B368" s="90"/>
    </row>
    <row r="369" spans="1:2" x14ac:dyDescent="0.25">
      <c r="A369" s="6"/>
      <c r="B369" s="90"/>
    </row>
    <row r="370" spans="1:2" x14ac:dyDescent="0.25">
      <c r="A370" s="6"/>
      <c r="B370" s="90"/>
    </row>
    <row r="371" spans="1:2" x14ac:dyDescent="0.25">
      <c r="A371" s="6"/>
      <c r="B371" s="90"/>
    </row>
    <row r="372" spans="1:2" x14ac:dyDescent="0.25">
      <c r="A372" s="6"/>
      <c r="B372" s="90"/>
    </row>
    <row r="373" spans="1:2" x14ac:dyDescent="0.25">
      <c r="A373" s="6"/>
      <c r="B373" s="90"/>
    </row>
    <row r="374" spans="1:2" x14ac:dyDescent="0.25">
      <c r="A374" s="6"/>
      <c r="B374" s="90"/>
    </row>
    <row r="375" spans="1:2" x14ac:dyDescent="0.25">
      <c r="A375" s="6"/>
      <c r="B375" s="90"/>
    </row>
    <row r="376" spans="1:2" x14ac:dyDescent="0.25">
      <c r="A376" s="6"/>
      <c r="B376" s="90"/>
    </row>
    <row r="377" spans="1:2" x14ac:dyDescent="0.25">
      <c r="A377" s="6"/>
      <c r="B377" s="90"/>
    </row>
    <row r="378" spans="1:2" x14ac:dyDescent="0.25">
      <c r="A378" s="6"/>
      <c r="B378" s="90"/>
    </row>
    <row r="379" spans="1:2" x14ac:dyDescent="0.25">
      <c r="A379" s="6"/>
      <c r="B379" s="90"/>
    </row>
    <row r="380" spans="1:2" x14ac:dyDescent="0.25">
      <c r="A380" s="6"/>
      <c r="B380" s="90"/>
    </row>
    <row r="381" spans="1:2" x14ac:dyDescent="0.25">
      <c r="A381" s="6"/>
      <c r="B381" s="90"/>
    </row>
    <row r="382" spans="1:2" x14ac:dyDescent="0.25">
      <c r="A382" s="6"/>
      <c r="B382" s="90"/>
    </row>
    <row r="383" spans="1:2" x14ac:dyDescent="0.25">
      <c r="A383" s="6"/>
      <c r="B383" s="90"/>
    </row>
    <row r="384" spans="1:2" x14ac:dyDescent="0.25">
      <c r="A384" s="6"/>
      <c r="B384" s="90"/>
    </row>
    <row r="385" spans="1:2" x14ac:dyDescent="0.25">
      <c r="A385" s="6"/>
      <c r="B385" s="90"/>
    </row>
    <row r="386" spans="1:2" x14ac:dyDescent="0.25">
      <c r="A386" s="6"/>
      <c r="B386" s="90"/>
    </row>
    <row r="387" spans="1:2" x14ac:dyDescent="0.25">
      <c r="A387" s="6"/>
      <c r="B387" s="90"/>
    </row>
    <row r="388" spans="1:2" x14ac:dyDescent="0.25">
      <c r="A388" s="6"/>
      <c r="B388" s="90"/>
    </row>
    <row r="389" spans="1:2" x14ac:dyDescent="0.25">
      <c r="A389" s="6"/>
      <c r="B389" s="90"/>
    </row>
    <row r="390" spans="1:2" x14ac:dyDescent="0.25">
      <c r="A390" s="6"/>
      <c r="B390" s="90"/>
    </row>
    <row r="391" spans="1:2" x14ac:dyDescent="0.25">
      <c r="A391" s="6"/>
      <c r="B391" s="90"/>
    </row>
    <row r="392" spans="1:2" x14ac:dyDescent="0.25">
      <c r="A392" s="6"/>
      <c r="B392" s="90"/>
    </row>
    <row r="393" spans="1:2" x14ac:dyDescent="0.25">
      <c r="A393" s="6"/>
      <c r="B393" s="90"/>
    </row>
    <row r="394" spans="1:2" x14ac:dyDescent="0.25">
      <c r="A394" s="6"/>
      <c r="B394" s="90"/>
    </row>
    <row r="395" spans="1:2" x14ac:dyDescent="0.25">
      <c r="A395" s="6"/>
      <c r="B395" s="90"/>
    </row>
    <row r="396" spans="1:2" x14ac:dyDescent="0.25">
      <c r="A396" s="6"/>
      <c r="B396" s="90"/>
    </row>
    <row r="397" spans="1:2" x14ac:dyDescent="0.25">
      <c r="A397" s="6"/>
      <c r="B397" s="90"/>
    </row>
    <row r="398" spans="1:2" x14ac:dyDescent="0.25">
      <c r="A398" s="6"/>
      <c r="B398" s="90"/>
    </row>
    <row r="399" spans="1:2" x14ac:dyDescent="0.25">
      <c r="A399" s="6"/>
      <c r="B399" s="90"/>
    </row>
    <row r="400" spans="1:2" x14ac:dyDescent="0.25">
      <c r="A400" s="6"/>
      <c r="B400" s="90"/>
    </row>
    <row r="401" spans="1:2" x14ac:dyDescent="0.25">
      <c r="A401" s="6"/>
      <c r="B401" s="90"/>
    </row>
    <row r="402" spans="1:2" x14ac:dyDescent="0.25">
      <c r="A402" s="6"/>
      <c r="B402" s="90"/>
    </row>
    <row r="403" spans="1:2" x14ac:dyDescent="0.25">
      <c r="A403" s="6"/>
      <c r="B403" s="90"/>
    </row>
    <row r="404" spans="1:2" x14ac:dyDescent="0.25">
      <c r="A404" s="6"/>
      <c r="B404" s="90"/>
    </row>
    <row r="405" spans="1:2" x14ac:dyDescent="0.25">
      <c r="A405" s="6"/>
      <c r="B405" s="90"/>
    </row>
    <row r="406" spans="1:2" x14ac:dyDescent="0.25">
      <c r="A406" s="6"/>
      <c r="B406" s="90"/>
    </row>
    <row r="407" spans="1:2" x14ac:dyDescent="0.25">
      <c r="A407" s="6"/>
      <c r="B407" s="90"/>
    </row>
    <row r="408" spans="1:2" x14ac:dyDescent="0.25">
      <c r="A408" s="6"/>
      <c r="B408" s="90"/>
    </row>
    <row r="409" spans="1:2" x14ac:dyDescent="0.25">
      <c r="A409" s="6"/>
      <c r="B409" s="90"/>
    </row>
    <row r="410" spans="1:2" x14ac:dyDescent="0.25">
      <c r="A410" s="6"/>
      <c r="B410" s="90"/>
    </row>
    <row r="411" spans="1:2" x14ac:dyDescent="0.25">
      <c r="A411" s="6"/>
      <c r="B411" s="90"/>
    </row>
    <row r="412" spans="1:2" x14ac:dyDescent="0.25">
      <c r="A412" s="6"/>
      <c r="B412" s="90"/>
    </row>
    <row r="413" spans="1:2" x14ac:dyDescent="0.25">
      <c r="A413" s="6"/>
      <c r="B413" s="90"/>
    </row>
    <row r="414" spans="1:2" x14ac:dyDescent="0.25">
      <c r="A414" s="6"/>
      <c r="B414" s="90"/>
    </row>
    <row r="415" spans="1:2" x14ac:dyDescent="0.25">
      <c r="A415" s="6"/>
      <c r="B415" s="90"/>
    </row>
  </sheetData>
  <mergeCells count="44">
    <mergeCell ref="B15:H15"/>
    <mergeCell ref="I12:J12"/>
    <mergeCell ref="G1:K1"/>
    <mergeCell ref="I8:J8"/>
    <mergeCell ref="I9:J9"/>
    <mergeCell ref="I10:J10"/>
    <mergeCell ref="I11:J11"/>
    <mergeCell ref="J5:L5"/>
    <mergeCell ref="I21:J21"/>
    <mergeCell ref="I14:J14"/>
    <mergeCell ref="I15:K15"/>
    <mergeCell ref="I16:J16"/>
    <mergeCell ref="I17:J17"/>
    <mergeCell ref="I18:J18"/>
    <mergeCell ref="I19:J19"/>
    <mergeCell ref="I20:J20"/>
    <mergeCell ref="B26:H26"/>
    <mergeCell ref="B27:H27"/>
    <mergeCell ref="B31:B32"/>
    <mergeCell ref="I24:J24"/>
    <mergeCell ref="I25:J25"/>
    <mergeCell ref="H212:I212"/>
    <mergeCell ref="A29:J29"/>
    <mergeCell ref="A31:A32"/>
    <mergeCell ref="C31:C32"/>
    <mergeCell ref="D31:D32"/>
    <mergeCell ref="E31:E32"/>
    <mergeCell ref="F31:F32"/>
    <mergeCell ref="G31:J31"/>
    <mergeCell ref="K31:K32"/>
    <mergeCell ref="D207:F207"/>
    <mergeCell ref="H207:J207"/>
    <mergeCell ref="D208:F208"/>
    <mergeCell ref="H208:J208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</mergeCells>
  <pageMargins left="0.70866141732283472" right="0.51181102362204722" top="0.9448818897637796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ФінПлану деталізований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2022-08-30T08:05:23Z</dcterms:modified>
</cp:coreProperties>
</file>