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Лист1!$4:$6</definedName>
    <definedName name="_xlnm.Print_Area" localSheetId="0">Лист1!$A$1:$Q$136</definedName>
  </definedNames>
  <calcPr calcId="162913"/>
</workbook>
</file>

<file path=xl/calcChain.xml><?xml version="1.0" encoding="utf-8"?>
<calcChain xmlns="http://schemas.openxmlformats.org/spreadsheetml/2006/main">
  <c r="M105" i="1" l="1"/>
  <c r="K105" i="1" l="1"/>
  <c r="L105" i="1"/>
  <c r="D105" i="1" s="1"/>
  <c r="C111" i="1" l="1"/>
  <c r="C112" i="1"/>
  <c r="C109" i="1"/>
  <c r="C106" i="1"/>
  <c r="C107" i="1"/>
  <c r="C104" i="1"/>
  <c r="C100" i="1"/>
  <c r="C101" i="1"/>
  <c r="C98" i="1"/>
  <c r="C95" i="1"/>
  <c r="C96" i="1"/>
  <c r="C93" i="1"/>
  <c r="C65" i="1"/>
  <c r="C67" i="1"/>
  <c r="C68" i="1"/>
  <c r="C70" i="1"/>
  <c r="C71" i="1"/>
  <c r="C73" i="1"/>
  <c r="C74" i="1"/>
  <c r="C76" i="1"/>
  <c r="C77" i="1"/>
  <c r="C79" i="1"/>
  <c r="C80" i="1"/>
  <c r="C82" i="1"/>
  <c r="C83" i="1"/>
  <c r="C85" i="1"/>
  <c r="C86" i="1"/>
  <c r="C87" i="1"/>
  <c r="C64" i="1"/>
  <c r="C63" i="1" s="1"/>
  <c r="C62" i="1" s="1"/>
  <c r="C58" i="1"/>
  <c r="C56" i="1"/>
  <c r="C57" i="1"/>
  <c r="C55" i="1"/>
  <c r="C53" i="1"/>
  <c r="C52" i="1"/>
  <c r="C42" i="1"/>
  <c r="C43" i="1"/>
  <c r="C41" i="1"/>
  <c r="C38" i="1"/>
  <c r="C39" i="1"/>
  <c r="C37" i="1"/>
  <c r="D38" i="1"/>
  <c r="C54" i="1" l="1"/>
  <c r="C40" i="1"/>
  <c r="C51" i="1"/>
  <c r="C36" i="1"/>
  <c r="C21" i="1" s="1"/>
  <c r="D104" i="1"/>
  <c r="D106" i="1"/>
  <c r="D107" i="1"/>
  <c r="D109" i="1"/>
  <c r="D111" i="1"/>
  <c r="D112" i="1"/>
  <c r="D121" i="1"/>
  <c r="C121" i="1" s="1"/>
  <c r="E121" i="1"/>
  <c r="E106" i="1"/>
  <c r="E107" i="1"/>
  <c r="E109" i="1"/>
  <c r="E111" i="1"/>
  <c r="E112" i="1"/>
  <c r="E104" i="1"/>
  <c r="E93" i="1"/>
  <c r="D93" i="1"/>
  <c r="F94" i="1"/>
  <c r="G94" i="1"/>
  <c r="H94" i="1"/>
  <c r="I94" i="1"/>
  <c r="D50" i="1"/>
  <c r="D49" i="1"/>
  <c r="D48" i="1"/>
  <c r="E35" i="1"/>
  <c r="E34" i="1"/>
  <c r="E20" i="1"/>
  <c r="D20" i="1"/>
  <c r="E19" i="1"/>
  <c r="D19" i="1"/>
  <c r="E59" i="1"/>
  <c r="E60" i="1"/>
  <c r="E61" i="1"/>
  <c r="D60" i="1"/>
  <c r="D61" i="1"/>
  <c r="D64" i="1"/>
  <c r="D99" i="1" s="1"/>
  <c r="D97" i="1" s="1"/>
  <c r="D65" i="1"/>
  <c r="D53" i="1"/>
  <c r="D52" i="1"/>
  <c r="E56" i="1"/>
  <c r="E57" i="1"/>
  <c r="E58" i="1"/>
  <c r="D57" i="1"/>
  <c r="D58" i="1"/>
  <c r="E55" i="1"/>
  <c r="E53" i="1"/>
  <c r="E52" i="1"/>
  <c r="E46" i="1"/>
  <c r="E47" i="1"/>
  <c r="E48" i="1"/>
  <c r="E49" i="1"/>
  <c r="E50" i="1"/>
  <c r="D46" i="1"/>
  <c r="E45" i="1"/>
  <c r="D45" i="1"/>
  <c r="D42" i="1"/>
  <c r="D43" i="1"/>
  <c r="D41" i="1"/>
  <c r="E42" i="1"/>
  <c r="E43" i="1"/>
  <c r="E41" i="1"/>
  <c r="E38" i="1"/>
  <c r="E39" i="1"/>
  <c r="E37" i="1"/>
  <c r="D37" i="1"/>
  <c r="E87" i="1"/>
  <c r="D87" i="1"/>
  <c r="E84" i="1"/>
  <c r="D84" i="1"/>
  <c r="E81" i="1"/>
  <c r="D81" i="1"/>
  <c r="E78" i="1"/>
  <c r="D78" i="1"/>
  <c r="E75" i="1"/>
  <c r="D75" i="1"/>
  <c r="E72" i="1"/>
  <c r="D72" i="1"/>
  <c r="E69" i="1"/>
  <c r="D69" i="1"/>
  <c r="E66" i="1"/>
  <c r="D66" i="1"/>
  <c r="D33" i="1"/>
  <c r="E30" i="1"/>
  <c r="D30" i="1"/>
  <c r="E26" i="1"/>
  <c r="D26" i="1"/>
  <c r="E22" i="1"/>
  <c r="D22" i="1"/>
  <c r="E15" i="1"/>
  <c r="D15" i="1"/>
  <c r="E11" i="1"/>
  <c r="E10" i="1" s="1"/>
  <c r="D11" i="1"/>
  <c r="D10" i="1" s="1"/>
  <c r="C9" i="1" l="1"/>
  <c r="C88" i="1" s="1"/>
  <c r="E36" i="1"/>
  <c r="D36" i="1"/>
  <c r="D21" i="1" s="1"/>
  <c r="E94" i="1"/>
  <c r="E92" i="1" s="1"/>
  <c r="E18" i="1"/>
  <c r="D18" i="1"/>
  <c r="D14" i="1" s="1"/>
  <c r="D40" i="1"/>
  <c r="E54" i="1"/>
  <c r="E14" i="1"/>
  <c r="D44" i="1"/>
  <c r="E33" i="1"/>
  <c r="E40" i="1"/>
  <c r="E44" i="1"/>
  <c r="M54" i="1"/>
  <c r="M51" i="1" s="1"/>
  <c r="I54" i="1"/>
  <c r="I51" i="1" s="1"/>
  <c r="E21" i="1" l="1"/>
  <c r="E65" i="1"/>
  <c r="E64" i="1" l="1"/>
  <c r="E99" i="1" s="1"/>
  <c r="E97" i="1" s="1"/>
  <c r="E91" i="1" s="1"/>
  <c r="M94" i="1"/>
  <c r="J54" i="1"/>
  <c r="J120" i="1" s="1"/>
  <c r="K54" i="1"/>
  <c r="K120" i="1" s="1"/>
  <c r="M120" i="1"/>
  <c r="N54" i="1"/>
  <c r="O54" i="1"/>
  <c r="P54" i="1"/>
  <c r="Q54" i="1"/>
  <c r="K36" i="1"/>
  <c r="L36" i="1"/>
  <c r="M36" i="1"/>
  <c r="M21" i="1" s="1"/>
  <c r="J36" i="1"/>
  <c r="J94" i="1"/>
  <c r="K94" i="1"/>
  <c r="K92" i="1" s="1"/>
  <c r="J105" i="1"/>
  <c r="N99" i="1"/>
  <c r="O99" i="1"/>
  <c r="P99" i="1"/>
  <c r="Q99" i="1"/>
  <c r="J118" i="1"/>
  <c r="Q90" i="1"/>
  <c r="L94" i="1"/>
  <c r="D94" i="1" s="1"/>
  <c r="D92" i="1" s="1"/>
  <c r="D91" i="1" s="1"/>
  <c r="M127" i="1"/>
  <c r="L127" i="1"/>
  <c r="K127" i="1"/>
  <c r="J127" i="1"/>
  <c r="I127" i="1"/>
  <c r="E127" i="1" s="1"/>
  <c r="H127" i="1"/>
  <c r="D127" i="1" s="1"/>
  <c r="G127" i="1"/>
  <c r="F127" i="1"/>
  <c r="C127" i="1" s="1"/>
  <c r="M126" i="1"/>
  <c r="M125" i="1" s="1"/>
  <c r="L126" i="1"/>
  <c r="K126" i="1"/>
  <c r="K125" i="1" s="1"/>
  <c r="J126" i="1"/>
  <c r="J125" i="1" s="1"/>
  <c r="I126" i="1"/>
  <c r="E126" i="1" s="1"/>
  <c r="H126" i="1"/>
  <c r="D126" i="1" s="1"/>
  <c r="G126" i="1"/>
  <c r="G125" i="1" s="1"/>
  <c r="F126" i="1"/>
  <c r="N123" i="1"/>
  <c r="M123" i="1"/>
  <c r="L123" i="1"/>
  <c r="K123" i="1"/>
  <c r="J123" i="1"/>
  <c r="I123" i="1"/>
  <c r="E123" i="1" s="1"/>
  <c r="H123" i="1"/>
  <c r="D123" i="1" s="1"/>
  <c r="F123" i="1"/>
  <c r="Q122" i="1"/>
  <c r="P122" i="1"/>
  <c r="O122" i="1"/>
  <c r="N122" i="1"/>
  <c r="M122" i="1"/>
  <c r="K122" i="1"/>
  <c r="J122" i="1"/>
  <c r="I122" i="1"/>
  <c r="H122" i="1"/>
  <c r="G122" i="1"/>
  <c r="F122" i="1"/>
  <c r="H120" i="1"/>
  <c r="G120" i="1"/>
  <c r="F120" i="1"/>
  <c r="P119" i="1"/>
  <c r="O119" i="1"/>
  <c r="N119" i="1"/>
  <c r="M119" i="1"/>
  <c r="L119" i="1"/>
  <c r="K119" i="1"/>
  <c r="J119" i="1"/>
  <c r="I119" i="1"/>
  <c r="H119" i="1"/>
  <c r="D119" i="1" s="1"/>
  <c r="G119" i="1"/>
  <c r="F119" i="1"/>
  <c r="C119" i="1" s="1"/>
  <c r="O118" i="1"/>
  <c r="N118" i="1"/>
  <c r="M118" i="1"/>
  <c r="L118" i="1"/>
  <c r="K118" i="1"/>
  <c r="I118" i="1"/>
  <c r="H118" i="1"/>
  <c r="G118" i="1"/>
  <c r="F118" i="1"/>
  <c r="C118" i="1" s="1"/>
  <c r="P116" i="1"/>
  <c r="O116" i="1"/>
  <c r="N116" i="1"/>
  <c r="M116" i="1"/>
  <c r="E116" i="1" s="1"/>
  <c r="L116" i="1"/>
  <c r="D116" i="1" s="1"/>
  <c r="K116" i="1"/>
  <c r="J116" i="1"/>
  <c r="C116" i="1" s="1"/>
  <c r="P115" i="1"/>
  <c r="O115" i="1"/>
  <c r="N115" i="1"/>
  <c r="M115" i="1"/>
  <c r="L115" i="1"/>
  <c r="K115" i="1"/>
  <c r="J115" i="1"/>
  <c r="I115" i="1"/>
  <c r="H115" i="1"/>
  <c r="D115" i="1" s="1"/>
  <c r="G115" i="1"/>
  <c r="G114" i="1" s="1"/>
  <c r="F115" i="1"/>
  <c r="Q113" i="1"/>
  <c r="M110" i="1"/>
  <c r="E110" i="1" s="1"/>
  <c r="L110" i="1"/>
  <c r="D110" i="1" s="1"/>
  <c r="K110" i="1"/>
  <c r="K108" i="1" s="1"/>
  <c r="J110" i="1"/>
  <c r="H108" i="1"/>
  <c r="G108" i="1"/>
  <c r="F108" i="1"/>
  <c r="P105" i="1"/>
  <c r="P104" i="1"/>
  <c r="O103" i="1"/>
  <c r="O102" i="1" s="1"/>
  <c r="N103" i="1"/>
  <c r="N102" i="1" s="1"/>
  <c r="K103" i="1"/>
  <c r="I103" i="1"/>
  <c r="H103" i="1"/>
  <c r="G103" i="1"/>
  <c r="F103" i="1"/>
  <c r="M99" i="1"/>
  <c r="M97" i="1" s="1"/>
  <c r="L99" i="1"/>
  <c r="L97" i="1" s="1"/>
  <c r="K99" i="1"/>
  <c r="K97" i="1" s="1"/>
  <c r="J99" i="1"/>
  <c r="H97" i="1"/>
  <c r="G97" i="1"/>
  <c r="F97" i="1"/>
  <c r="O94" i="1"/>
  <c r="O92" i="1" s="1"/>
  <c r="O91" i="1" s="1"/>
  <c r="N94" i="1"/>
  <c r="N92" i="1" s="1"/>
  <c r="N91" i="1" s="1"/>
  <c r="I92" i="1"/>
  <c r="I91" i="1" s="1"/>
  <c r="H92" i="1"/>
  <c r="H91" i="1" s="1"/>
  <c r="G92" i="1"/>
  <c r="F92" i="1"/>
  <c r="L84" i="1"/>
  <c r="K84" i="1"/>
  <c r="J84" i="1"/>
  <c r="H84" i="1"/>
  <c r="G84" i="1"/>
  <c r="F84" i="1"/>
  <c r="L81" i="1"/>
  <c r="K81" i="1"/>
  <c r="J81" i="1"/>
  <c r="H81" i="1"/>
  <c r="G81" i="1"/>
  <c r="F81" i="1"/>
  <c r="L78" i="1"/>
  <c r="K78" i="1"/>
  <c r="J78" i="1"/>
  <c r="H78" i="1"/>
  <c r="G78" i="1"/>
  <c r="F78" i="1"/>
  <c r="L75" i="1"/>
  <c r="K75" i="1"/>
  <c r="J75" i="1"/>
  <c r="H75" i="1"/>
  <c r="G75" i="1"/>
  <c r="F75" i="1"/>
  <c r="L72" i="1"/>
  <c r="K72" i="1"/>
  <c r="J72" i="1"/>
  <c r="H72" i="1"/>
  <c r="G72" i="1"/>
  <c r="F72" i="1"/>
  <c r="L69" i="1"/>
  <c r="K69" i="1"/>
  <c r="J69" i="1"/>
  <c r="H69" i="1"/>
  <c r="G69" i="1"/>
  <c r="F69" i="1"/>
  <c r="L66" i="1"/>
  <c r="K66" i="1"/>
  <c r="J66" i="1"/>
  <c r="H66" i="1"/>
  <c r="G66" i="1"/>
  <c r="F66" i="1"/>
  <c r="L63" i="1"/>
  <c r="K63" i="1"/>
  <c r="J63" i="1"/>
  <c r="H63" i="1"/>
  <c r="G63" i="1"/>
  <c r="F63" i="1"/>
  <c r="L59" i="1"/>
  <c r="K59" i="1"/>
  <c r="J59" i="1"/>
  <c r="H59" i="1"/>
  <c r="G59" i="1"/>
  <c r="F59" i="1"/>
  <c r="O58" i="1"/>
  <c r="O123" i="1" s="1"/>
  <c r="G58" i="1"/>
  <c r="G123" i="1" s="1"/>
  <c r="L56" i="1"/>
  <c r="D56" i="1" s="1"/>
  <c r="L55" i="1"/>
  <c r="D55" i="1" s="1"/>
  <c r="H54" i="1"/>
  <c r="H51" i="1" s="1"/>
  <c r="G54" i="1"/>
  <c r="F54" i="1"/>
  <c r="P52" i="1"/>
  <c r="P118" i="1" s="1"/>
  <c r="N51" i="1"/>
  <c r="F51" i="1"/>
  <c r="L47" i="1"/>
  <c r="K47" i="1"/>
  <c r="J47" i="1"/>
  <c r="H47" i="1"/>
  <c r="G47" i="1"/>
  <c r="F47" i="1"/>
  <c r="G46" i="1"/>
  <c r="G44" i="1" s="1"/>
  <c r="F46" i="1"/>
  <c r="F44" i="1" s="1"/>
  <c r="Q44" i="1"/>
  <c r="Q9" i="1" s="1"/>
  <c r="Q88" i="1" s="1"/>
  <c r="P44" i="1"/>
  <c r="O44" i="1"/>
  <c r="N44" i="1"/>
  <c r="M44" i="1"/>
  <c r="L44" i="1"/>
  <c r="K44" i="1"/>
  <c r="J44" i="1"/>
  <c r="I44" i="1"/>
  <c r="H44" i="1"/>
  <c r="P40" i="1"/>
  <c r="O40" i="1"/>
  <c r="N40" i="1"/>
  <c r="M40" i="1"/>
  <c r="L40" i="1"/>
  <c r="K40" i="1"/>
  <c r="J40" i="1"/>
  <c r="I40" i="1"/>
  <c r="H40" i="1"/>
  <c r="G40" i="1"/>
  <c r="F40" i="1"/>
  <c r="P38" i="1"/>
  <c r="P37" i="1"/>
  <c r="O36" i="1"/>
  <c r="N36" i="1"/>
  <c r="I36" i="1"/>
  <c r="H36" i="1"/>
  <c r="G36" i="1"/>
  <c r="F36" i="1"/>
  <c r="P33" i="1"/>
  <c r="O33" i="1"/>
  <c r="N33" i="1"/>
  <c r="L33" i="1"/>
  <c r="K33" i="1"/>
  <c r="J33" i="1"/>
  <c r="I33" i="1"/>
  <c r="I124" i="1" s="1"/>
  <c r="E124" i="1" s="1"/>
  <c r="H33" i="1"/>
  <c r="H124" i="1" s="1"/>
  <c r="D124" i="1" s="1"/>
  <c r="G33" i="1"/>
  <c r="G124" i="1" s="1"/>
  <c r="F33" i="1"/>
  <c r="F124" i="1" s="1"/>
  <c r="C124" i="1" s="1"/>
  <c r="P30" i="1"/>
  <c r="O30" i="1"/>
  <c r="N30" i="1"/>
  <c r="L30" i="1"/>
  <c r="K30" i="1"/>
  <c r="J30" i="1"/>
  <c r="H30" i="1"/>
  <c r="G30" i="1"/>
  <c r="F30" i="1"/>
  <c r="P26" i="1"/>
  <c r="O26" i="1"/>
  <c r="N26" i="1"/>
  <c r="L26" i="1"/>
  <c r="K26" i="1"/>
  <c r="J26" i="1"/>
  <c r="H26" i="1"/>
  <c r="G26" i="1"/>
  <c r="F26" i="1"/>
  <c r="P22" i="1"/>
  <c r="O22" i="1"/>
  <c r="N22" i="1"/>
  <c r="L22" i="1"/>
  <c r="K22" i="1"/>
  <c r="J22" i="1"/>
  <c r="H22" i="1"/>
  <c r="G22" i="1"/>
  <c r="F22" i="1"/>
  <c r="P19" i="1"/>
  <c r="P94" i="1" s="1"/>
  <c r="P92" i="1" s="1"/>
  <c r="P91" i="1" s="1"/>
  <c r="O18" i="1"/>
  <c r="N18" i="1"/>
  <c r="M18" i="1"/>
  <c r="M14" i="1" s="1"/>
  <c r="L18" i="1"/>
  <c r="K18" i="1"/>
  <c r="J18" i="1"/>
  <c r="I18" i="1"/>
  <c r="I14" i="1" s="1"/>
  <c r="H18" i="1"/>
  <c r="G18" i="1"/>
  <c r="F18" i="1"/>
  <c r="P15" i="1"/>
  <c r="O15" i="1"/>
  <c r="N15" i="1"/>
  <c r="L15" i="1"/>
  <c r="K15" i="1"/>
  <c r="J15" i="1"/>
  <c r="J14" i="1" s="1"/>
  <c r="H15" i="1"/>
  <c r="G15" i="1"/>
  <c r="F15" i="1"/>
  <c r="P11" i="1"/>
  <c r="P10" i="1" s="1"/>
  <c r="O11" i="1"/>
  <c r="O10" i="1" s="1"/>
  <c r="N11" i="1"/>
  <c r="N10" i="1" s="1"/>
  <c r="L11" i="1"/>
  <c r="L10" i="1" s="1"/>
  <c r="K11" i="1"/>
  <c r="K10" i="1" s="1"/>
  <c r="J11" i="1"/>
  <c r="J10" i="1" s="1"/>
  <c r="H11" i="1"/>
  <c r="H10" i="1" s="1"/>
  <c r="G11" i="1"/>
  <c r="G10" i="1" s="1"/>
  <c r="F11" i="1"/>
  <c r="F10" i="1" s="1"/>
  <c r="M108" i="1"/>
  <c r="E108" i="1" s="1"/>
  <c r="L125" i="1"/>
  <c r="E51" i="1"/>
  <c r="E9" i="1" s="1"/>
  <c r="I120" i="1"/>
  <c r="C69" i="1" l="1"/>
  <c r="C75" i="1"/>
  <c r="C81" i="1"/>
  <c r="J97" i="1"/>
  <c r="C99" i="1"/>
  <c r="C97" i="1" s="1"/>
  <c r="J108" i="1"/>
  <c r="C110" i="1"/>
  <c r="C108" i="1" s="1"/>
  <c r="J103" i="1"/>
  <c r="J102" i="1" s="1"/>
  <c r="C105" i="1"/>
  <c r="C103" i="1" s="1"/>
  <c r="C66" i="1"/>
  <c r="C72" i="1"/>
  <c r="C78" i="1"/>
  <c r="C84" i="1"/>
  <c r="F114" i="1"/>
  <c r="C115" i="1"/>
  <c r="C114" i="1" s="1"/>
  <c r="C123" i="1"/>
  <c r="F125" i="1"/>
  <c r="C125" i="1" s="1"/>
  <c r="C126" i="1"/>
  <c r="K51" i="1"/>
  <c r="L14" i="1"/>
  <c r="J92" i="1"/>
  <c r="C94" i="1"/>
  <c r="C92" i="1" s="1"/>
  <c r="E119" i="1"/>
  <c r="N14" i="1"/>
  <c r="D47" i="1"/>
  <c r="D118" i="1"/>
  <c r="E122" i="1"/>
  <c r="L92" i="1"/>
  <c r="L91" i="1" s="1"/>
  <c r="F14" i="1"/>
  <c r="O120" i="1"/>
  <c r="O117" i="1" s="1"/>
  <c r="I102" i="1"/>
  <c r="I90" i="1" s="1"/>
  <c r="D54" i="1"/>
  <c r="D63" i="1"/>
  <c r="F102" i="1"/>
  <c r="I114" i="1"/>
  <c r="E115" i="1"/>
  <c r="I117" i="1"/>
  <c r="E120" i="1"/>
  <c r="D59" i="1"/>
  <c r="E118" i="1"/>
  <c r="H114" i="1"/>
  <c r="K117" i="1"/>
  <c r="M92" i="1"/>
  <c r="G51" i="1"/>
  <c r="O14" i="1"/>
  <c r="G91" i="1"/>
  <c r="P114" i="1"/>
  <c r="J62" i="1"/>
  <c r="G102" i="1"/>
  <c r="J114" i="1"/>
  <c r="N114" i="1"/>
  <c r="O90" i="1"/>
  <c r="K21" i="1"/>
  <c r="P36" i="1"/>
  <c r="P21" i="1" s="1"/>
  <c r="P18" i="1"/>
  <c r="P14" i="1" s="1"/>
  <c r="H62" i="1"/>
  <c r="K114" i="1"/>
  <c r="O114" i="1"/>
  <c r="J91" i="1"/>
  <c r="O21" i="1"/>
  <c r="F62" i="1"/>
  <c r="M114" i="1"/>
  <c r="G117" i="1"/>
  <c r="G113" i="1" s="1"/>
  <c r="F117" i="1"/>
  <c r="N21" i="1"/>
  <c r="N9" i="1" s="1"/>
  <c r="N88" i="1" s="1"/>
  <c r="F21" i="1"/>
  <c r="H102" i="1"/>
  <c r="G14" i="1"/>
  <c r="G21" i="1"/>
  <c r="L21" i="1"/>
  <c r="N90" i="1"/>
  <c r="H14" i="1"/>
  <c r="H21" i="1"/>
  <c r="K62" i="1"/>
  <c r="G62" i="1"/>
  <c r="L62" i="1"/>
  <c r="F91" i="1"/>
  <c r="P103" i="1"/>
  <c r="P102" i="1" s="1"/>
  <c r="P90" i="1" s="1"/>
  <c r="L114" i="1"/>
  <c r="N120" i="1"/>
  <c r="N117" i="1" s="1"/>
  <c r="J117" i="1"/>
  <c r="K14" i="1"/>
  <c r="K91" i="1"/>
  <c r="M9" i="1"/>
  <c r="J51" i="1"/>
  <c r="J21" i="1"/>
  <c r="I21" i="1"/>
  <c r="I9" i="1" s="1"/>
  <c r="I88" i="1" s="1"/>
  <c r="K102" i="1"/>
  <c r="M63" i="1"/>
  <c r="M91" i="1"/>
  <c r="L108" i="1"/>
  <c r="D108" i="1" s="1"/>
  <c r="M117" i="1"/>
  <c r="O51" i="1"/>
  <c r="H117" i="1"/>
  <c r="L54" i="1"/>
  <c r="L122" i="1"/>
  <c r="D122" i="1" s="1"/>
  <c r="C122" i="1" s="1"/>
  <c r="I125" i="1"/>
  <c r="E125" i="1" s="1"/>
  <c r="H125" i="1"/>
  <c r="D125" i="1" s="1"/>
  <c r="P58" i="1"/>
  <c r="F113" i="1" l="1"/>
  <c r="C102" i="1"/>
  <c r="C91" i="1"/>
  <c r="D62" i="1"/>
  <c r="F90" i="1"/>
  <c r="F128" i="1" s="1"/>
  <c r="E117" i="1"/>
  <c r="F9" i="1"/>
  <c r="F88" i="1" s="1"/>
  <c r="H90" i="1"/>
  <c r="D114" i="1"/>
  <c r="E114" i="1"/>
  <c r="M62" i="1"/>
  <c r="E62" i="1" s="1"/>
  <c r="E88" i="1" s="1"/>
  <c r="E63" i="1"/>
  <c r="O113" i="1"/>
  <c r="O128" i="1" s="1"/>
  <c r="K113" i="1"/>
  <c r="K9" i="1"/>
  <c r="K88" i="1" s="1"/>
  <c r="J113" i="1"/>
  <c r="N113" i="1"/>
  <c r="N128" i="1" s="1"/>
  <c r="H113" i="1"/>
  <c r="H9" i="1"/>
  <c r="H88" i="1" s="1"/>
  <c r="G90" i="1"/>
  <c r="G128" i="1" s="1"/>
  <c r="J90" i="1"/>
  <c r="M113" i="1"/>
  <c r="K90" i="1"/>
  <c r="O9" i="1"/>
  <c r="O88" i="1" s="1"/>
  <c r="I113" i="1"/>
  <c r="J9" i="1"/>
  <c r="J88" i="1" s="1"/>
  <c r="E105" i="1"/>
  <c r="L103" i="1"/>
  <c r="D103" i="1" s="1"/>
  <c r="G9" i="1"/>
  <c r="G88" i="1" s="1"/>
  <c r="P51" i="1"/>
  <c r="P9" i="1" s="1"/>
  <c r="P88" i="1" s="1"/>
  <c r="P123" i="1"/>
  <c r="P120" i="1" s="1"/>
  <c r="P117" i="1" s="1"/>
  <c r="P113" i="1" s="1"/>
  <c r="P128" i="1" s="1"/>
  <c r="L51" i="1"/>
  <c r="D51" i="1" s="1"/>
  <c r="D9" i="1" s="1"/>
  <c r="D88" i="1" s="1"/>
  <c r="L120" i="1"/>
  <c r="D120" i="1" s="1"/>
  <c r="C120" i="1" s="1"/>
  <c r="C117" i="1" s="1"/>
  <c r="C113" i="1" s="1"/>
  <c r="C90" i="1" l="1"/>
  <c r="C128" i="1" s="1"/>
  <c r="J128" i="1"/>
  <c r="I128" i="1"/>
  <c r="E113" i="1"/>
  <c r="M88" i="1"/>
  <c r="K128" i="1"/>
  <c r="K129" i="1" s="1"/>
  <c r="H128" i="1"/>
  <c r="L102" i="1"/>
  <c r="D102" i="1" s="1"/>
  <c r="D90" i="1" s="1"/>
  <c r="M103" i="1"/>
  <c r="E103" i="1" s="1"/>
  <c r="L117" i="1"/>
  <c r="L9" i="1"/>
  <c r="L113" i="1" l="1"/>
  <c r="D113" i="1" s="1"/>
  <c r="D128" i="1" s="1"/>
  <c r="D117" i="1"/>
  <c r="L90" i="1"/>
  <c r="M102" i="1"/>
  <c r="E102" i="1" s="1"/>
  <c r="E90" i="1" s="1"/>
  <c r="L88" i="1"/>
  <c r="L128" i="1" l="1"/>
  <c r="M90" i="1"/>
  <c r="M128" i="1" s="1"/>
  <c r="E128" i="1" s="1"/>
</calcChain>
</file>

<file path=xl/sharedStrings.xml><?xml version="1.0" encoding="utf-8"?>
<sst xmlns="http://schemas.openxmlformats.org/spreadsheetml/2006/main" count="164" uniqueCount="87">
  <si>
    <t>тис.грн.</t>
  </si>
  <si>
    <t xml:space="preserve">Найменування </t>
  </si>
  <si>
    <t>Код функції</t>
  </si>
  <si>
    <t>Загальний фонд</t>
  </si>
  <si>
    <t>Спеціальний фонд</t>
  </si>
  <si>
    <t>Всього</t>
  </si>
  <si>
    <t xml:space="preserve">Затверджено  </t>
  </si>
  <si>
    <t xml:space="preserve">Зміни, що вносяться </t>
  </si>
  <si>
    <t>Затверджено з урахуван ням змін</t>
  </si>
  <si>
    <t xml:space="preserve">Виконано </t>
  </si>
  <si>
    <t>Виконано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</si>
  <si>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</si>
  <si>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</si>
  <si>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</si>
  <si>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</si>
  <si>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</si>
  <si>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</si>
  <si>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</si>
  <si>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</si>
  <si>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</si>
  <si>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</si>
  <si>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 xml:space="preserve">Фінансування бюджету за типом кредитора </t>
  </si>
  <si>
    <t>Внутрішнє фінансування</t>
  </si>
  <si>
    <t>Фінансування за рахунок коштів  державних фондів</t>
  </si>
  <si>
    <t>Позики, одержані з державних фондів</t>
  </si>
  <si>
    <t>Одержано позик</t>
  </si>
  <si>
    <t>Погашено позик</t>
  </si>
  <si>
    <t>Фінансування за рахунок позик банківських установ</t>
  </si>
  <si>
    <t>Фінансування за рахунок позик Національного банку України</t>
  </si>
  <si>
    <t>,</t>
  </si>
  <si>
    <t xml:space="preserve">Фінансування за рахунок інших банків </t>
  </si>
  <si>
    <t>Інше внутрішнє фінансування</t>
  </si>
  <si>
    <t>Позики інших фінансових установ</t>
  </si>
  <si>
    <t>Зміна обсягів вимог до інших фінансових установ, що використовуються для управління ліквідністю</t>
  </si>
  <si>
    <t>Позики нефінансових державних підприємств</t>
  </si>
  <si>
    <t>Зміна обсягів цінних паперів нефінансових державних підприємств, що використовуються для управління ліквідністю</t>
  </si>
  <si>
    <t>Позики нефінансового приватного сектора</t>
  </si>
  <si>
    <t>Фінансування за рахунок коштів єдиного казначейського рахунку</t>
  </si>
  <si>
    <t>Одержано</t>
  </si>
  <si>
    <t>Повернено</t>
  </si>
  <si>
    <t>Надходження від приватизації державного майна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</si>
  <si>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</si>
  <si>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</si>
  <si>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</si>
  <si>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</si>
  <si>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</si>
  <si>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</si>
  <si>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</si>
  <si>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Коригування</t>
  </si>
  <si>
    <t>Різниця між вартісною оцінкою вищезазначених статей і ціною нового випуску зобов'язань</t>
  </si>
  <si>
    <t>Різниця між вартісною оцінкою вищезазначених статей і ціною при погашенні зобов'язань</t>
  </si>
  <si>
    <t>Переоцінка вартості в національній валюті</t>
  </si>
  <si>
    <t>Фінансування за рахунок зміни залишків коштів місцевих бюджетів</t>
  </si>
  <si>
    <t>Передача коштів із спеціального до загального фонду бюджету</t>
  </si>
  <si>
    <t>Передача коштів із загального до спеціального фонду бюджету</t>
  </si>
  <si>
    <t xml:space="preserve">Передача коштів із загального до бюджету розвитку (спеціального фонду) </t>
  </si>
  <si>
    <t>Зміни обсягів товарно-матеріальних цінностей</t>
  </si>
  <si>
    <t>Зовнішнє фінансування</t>
  </si>
  <si>
    <t>Позики, надані міжнародними організаціями економічного розвитку</t>
  </si>
  <si>
    <t>Позики, надані органами управління іноземних держав</t>
  </si>
  <si>
    <t>Позики, надані іноземними комерційними банками</t>
  </si>
  <si>
    <t>Позики, надані постачальниками</t>
  </si>
  <si>
    <t>Позики, не віднесені до інших категорій</t>
  </si>
  <si>
    <t xml:space="preserve"> Зміни обсягів депозитів і цінних паперів, що використовуються для управління ліквідністю</t>
  </si>
  <si>
    <t xml:space="preserve"> Повернення коштів з депозитів або пред'явлення цінних паперів</t>
  </si>
  <si>
    <t xml:space="preserve">Разом  коштів,  отриманих  з усіх джерел фінансування бюджету за типом кредитора </t>
  </si>
  <si>
    <t>Фінансування бюджету за типом боргового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</si>
  <si>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</si>
  <si>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</si>
  <si>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</si>
  <si>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зобов'язання</t>
  </si>
  <si>
    <t>Середньострокові зобов'язання</t>
  </si>
  <si>
    <t>Короткострокові зобов'язання та векселі</t>
  </si>
  <si>
    <t>Інші зобов'язання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</si>
  <si>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</si>
  <si>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</si>
  <si>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</si>
  <si>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</si>
  <si>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</si>
  <si>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готівкових коштів</t>
  </si>
  <si>
    <t>Кошти, одержані із загального фонду бюджету до бюджету розвитку (спеціального фонду)</t>
  </si>
  <si>
    <t>Разом  коштів,  отриманих  з усіх джерел фінансування бюджету за типом боргового зобов'язання</t>
  </si>
  <si>
    <t xml:space="preserve">   Секретар міської ради</t>
  </si>
  <si>
    <t>Руслан Марцінків</t>
  </si>
  <si>
    <t>В. Синишин</t>
  </si>
  <si>
    <t>Додаток 4
 до рішення ____ сесії 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від ______________2020 року</t>
  </si>
  <si>
    <t xml:space="preserve">Джерела фінансування бюджету Івано-Франківської міської об'єднаної територіальної громади за 9 місяців 2020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</si>
</sst>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2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9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2" borderId="2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2" borderId="2" xfId="0" applyNumberFormat="1" applyFont="1" applyFill="1" applyBorder="1" applyAlignment="1">
      <alignment horizontal="right" vertical="center"/>
    </xf>
    <xf numFmtId="49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right" vertical="center"/>
    </xf>
    <xf numFmtId="3" fontId="1" fillId="2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 applyProtection="1">
      <alignment vertical="center" wrapText="1"/>
    </xf>
    <xf numFmtId="164" fontId="1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vertical="center" wrapText="1"/>
    </xf>
    <xf numFmtId="0" fontId="14" fillId="2" borderId="2" xfId="0" applyFont="1" applyFill="1" applyBorder="1" applyAlignment="1" applyProtection="1">
      <alignment horizontal="center" vertical="center"/>
    </xf>
    <xf numFmtId="164" fontId="10" fillId="2" borderId="2" xfId="0" applyNumberFormat="1" applyFont="1" applyFill="1" applyBorder="1" applyAlignment="1" applyProtection="1">
      <alignment horizontal="right" vertical="center"/>
    </xf>
    <xf numFmtId="164" fontId="10" fillId="2" borderId="2" xfId="0" applyNumberFormat="1" applyFont="1" applyFill="1" applyBorder="1" applyAlignment="1" applyProtection="1">
      <alignment horizontal="center" vertical="center"/>
    </xf>
    <xf numFmtId="164" fontId="10" fillId="2" borderId="2" xfId="1" applyNumberFormat="1" applyFont="1" applyFill="1" applyBorder="1" applyAlignment="1" applyProtection="1">
      <alignment horizontal="right" vertical="center"/>
    </xf>
    <xf numFmtId="164" fontId="1" fillId="2" borderId="0" xfId="0" applyNumberFormat="1" applyFont="1" applyFill="1" applyAlignment="1">
      <alignment vertical="center"/>
    </xf>
    <xf numFmtId="164" fontId="10" fillId="2" borderId="2" xfId="0" applyNumberFormat="1" applyFont="1" applyFill="1" applyBorder="1" applyAlignment="1">
      <alignment vertical="center"/>
    </xf>
    <xf numFmtId="164" fontId="15" fillId="2" borderId="2" xfId="1" applyNumberFormat="1" applyFont="1" applyFill="1" applyBorder="1" applyAlignment="1" applyProtection="1">
      <alignment horizontal="right" vertical="center"/>
      <protection locked="0"/>
    </xf>
    <xf numFmtId="3" fontId="10" fillId="2" borderId="0" xfId="0" applyNumberFormat="1" applyFont="1" applyFill="1" applyBorder="1" applyAlignment="1" applyProtection="1">
      <alignment horizontal="right" vertical="center"/>
    </xf>
    <xf numFmtId="164" fontId="10" fillId="2" borderId="2" xfId="0" applyNumberFormat="1" applyFont="1" applyFill="1" applyBorder="1" applyAlignment="1" applyProtection="1">
      <alignment horizontal="right" vertical="center"/>
      <protection hidden="1"/>
    </xf>
    <xf numFmtId="164" fontId="10" fillId="2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164" fontId="10" fillId="2" borderId="2" xfId="1" applyNumberFormat="1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horizontal="right" vertical="center"/>
      <protection locked="0"/>
    </xf>
    <xf numFmtId="0" fontId="18" fillId="2" borderId="0" xfId="0" applyNumberFormat="1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165" fontId="18" fillId="2" borderId="0" xfId="0" applyNumberFormat="1" applyFont="1" applyFill="1" applyBorder="1"/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NumberFormat="1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3" fontId="12" fillId="0" borderId="2" xfId="0" applyNumberFormat="1" applyFont="1" applyFill="1" applyBorder="1" applyAlignment="1" applyProtection="1">
      <alignment horizontal="right" vertical="center"/>
      <protection locked="0"/>
    </xf>
    <xf numFmtId="3" fontId="12" fillId="0" borderId="2" xfId="0" applyNumberFormat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vertical="center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/>
    </xf>
    <xf numFmtId="164" fontId="12" fillId="0" borderId="2" xfId="0" applyNumberFormat="1" applyFont="1" applyFill="1" applyBorder="1" applyAlignment="1" applyProtection="1">
      <alignment horizontal="right" vertical="center"/>
    </xf>
    <xf numFmtId="164" fontId="10" fillId="0" borderId="2" xfId="0" applyNumberFormat="1" applyFont="1" applyFill="1" applyBorder="1" applyAlignment="1" applyProtection="1">
      <alignment horizontal="right" vertical="center"/>
    </xf>
    <xf numFmtId="164" fontId="12" fillId="0" borderId="2" xfId="0" applyNumberFormat="1" applyFont="1" applyFill="1" applyBorder="1" applyAlignment="1" applyProtection="1">
      <alignment horizontal="right" vertical="center"/>
      <protection hidden="1"/>
    </xf>
    <xf numFmtId="164" fontId="10" fillId="0" borderId="2" xfId="0" applyNumberFormat="1" applyFont="1" applyFill="1" applyBorder="1" applyAlignment="1" applyProtection="1">
      <alignment horizontal="right" vertical="center"/>
      <protection hidden="1"/>
    </xf>
    <xf numFmtId="164" fontId="12" fillId="0" borderId="2" xfId="0" applyNumberFormat="1" applyFont="1" applyFill="1" applyBorder="1" applyAlignment="1" applyProtection="1">
      <alignment horizontal="right" vertical="center"/>
      <protection locked="0"/>
    </xf>
    <xf numFmtId="0" fontId="19" fillId="2" borderId="0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vertical="center"/>
    </xf>
    <xf numFmtId="164" fontId="15" fillId="0" borderId="2" xfId="1" applyNumberFormat="1" applyFont="1" applyFill="1" applyBorder="1" applyAlignment="1" applyProtection="1">
      <alignment horizontal="right" vertical="center"/>
      <protection locked="0"/>
    </xf>
    <xf numFmtId="164" fontId="14" fillId="0" borderId="2" xfId="1" applyNumberFormat="1" applyFont="1" applyFill="1" applyBorder="1" applyAlignment="1" applyProtection="1">
      <alignment horizontal="right" vertical="center"/>
      <protection locked="0"/>
    </xf>
    <xf numFmtId="0" fontId="19" fillId="2" borderId="0" xfId="0" applyNumberFormat="1" applyFont="1" applyFill="1" applyAlignment="1"/>
    <xf numFmtId="0" fontId="19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164" fontId="14" fillId="0" borderId="2" xfId="0" applyNumberFormat="1" applyFont="1" applyFill="1" applyBorder="1" applyAlignment="1" applyProtection="1">
      <alignment horizontal="center" vertical="center"/>
    </xf>
    <xf numFmtId="164" fontId="12" fillId="0" borderId="2" xfId="0" applyNumberFormat="1" applyFont="1" applyFill="1" applyBorder="1" applyAlignment="1" applyProtection="1">
      <alignment horizontal="center" vertical="center"/>
    </xf>
    <xf numFmtId="165" fontId="5" fillId="0" borderId="2" xfId="0" applyNumberFormat="1" applyFont="1" applyFill="1" applyBorder="1" applyAlignment="1" applyProtection="1">
      <alignment horizontal="center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4" fillId="0" borderId="2" xfId="0" applyNumberFormat="1" applyFont="1" applyFill="1" applyBorder="1" applyAlignment="1" applyProtection="1">
      <alignment horizontal="center" vertical="center"/>
    </xf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ZV1PIV98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9"/>
  <sheetViews>
    <sheetView tabSelected="1" zoomScaleNormal="100" zoomScaleSheetLayoutView="80" workbookViewId="0">
      <pane xSplit="2" ySplit="6" topLeftCell="C111" activePane="bottomRight" state="frozen"/>
      <selection pane="topRight" activeCell="C1" sqref="C1"/>
      <selection pane="bottomLeft" activeCell="A7" sqref="A7"/>
      <selection pane="bottomRight" activeCell="L53" sqref="L53"/>
    </sheetView>
  </sheetViews>
  <sheetFormatPr defaultColWidth="10.42578125" defaultRowHeight="12.75" x14ac:dyDescent="0.25"/>
  <cols>
    <col min="1" max="1" width="41.140625" style="1" customWidth="1"/>
    <col min="2" max="2" width="9.85546875" style="1" customWidth="1"/>
    <col min="3" max="3" width="11.7109375" style="1" customWidth="1"/>
    <col min="4" max="4" width="11.140625" style="1" customWidth="1"/>
    <col min="5" max="5" width="10.5703125" style="1" customWidth="1"/>
    <col min="6" max="6" width="11.42578125" style="1" customWidth="1"/>
    <col min="7" max="7" width="13.85546875" style="1" hidden="1" customWidth="1"/>
    <col min="8" max="8" width="12.5703125" style="1" customWidth="1"/>
    <col min="9" max="9" width="11.28515625" style="1" customWidth="1"/>
    <col min="10" max="10" width="11" style="1" customWidth="1"/>
    <col min="11" max="11" width="14" style="1" hidden="1" customWidth="1"/>
    <col min="12" max="12" width="11.5703125" style="1" customWidth="1"/>
    <col min="13" max="13" width="12.85546875" style="1" customWidth="1"/>
    <col min="14" max="14" width="14.42578125" style="1" hidden="1" customWidth="1"/>
    <col min="15" max="15" width="13.28515625" style="1" hidden="1" customWidth="1"/>
    <col min="16" max="16" width="14.140625" style="1" hidden="1" customWidth="1"/>
    <col min="17" max="17" width="6.5703125" style="1" hidden="1" customWidth="1"/>
    <col min="18" max="18" width="4.85546875" style="1" customWidth="1"/>
    <col min="19" max="19" width="11" style="1" bestFit="1" customWidth="1"/>
    <col min="20" max="16384" width="10.42578125" style="1"/>
  </cols>
  <sheetData>
    <row r="1" spans="1:24" ht="60" customHeight="1" x14ac:dyDescent="0.25">
      <c r="G1" s="2"/>
      <c r="H1" s="2"/>
      <c r="I1" s="2"/>
      <c r="J1" s="83" t="s">
        <v>85</v>
      </c>
      <c r="K1" s="83"/>
      <c r="L1" s="83"/>
      <c r="M1" s="83"/>
      <c r="N1" s="83"/>
      <c r="O1" s="83"/>
      <c r="P1" s="83"/>
      <c r="Q1" s="83"/>
    </row>
    <row r="2" spans="1:24" ht="22.5" customHeight="1" x14ac:dyDescent="0.25">
      <c r="A2" s="84" t="s">
        <v>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24" ht="11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3"/>
      <c r="O3" s="3"/>
      <c r="P3" s="3"/>
      <c r="Q3" s="3"/>
    </row>
    <row r="4" spans="1:24" ht="14.25" customHeight="1" x14ac:dyDescent="0.25">
      <c r="A4" s="85" t="s">
        <v>1</v>
      </c>
      <c r="B4" s="86" t="s">
        <v>2</v>
      </c>
      <c r="C4" s="88" t="s">
        <v>5</v>
      </c>
      <c r="D4" s="89"/>
      <c r="E4" s="90"/>
      <c r="F4" s="87" t="s">
        <v>3</v>
      </c>
      <c r="G4" s="87"/>
      <c r="H4" s="87"/>
      <c r="I4" s="87"/>
      <c r="J4" s="87" t="s">
        <v>4</v>
      </c>
      <c r="K4" s="87"/>
      <c r="L4" s="87"/>
      <c r="M4" s="87"/>
      <c r="N4" s="87"/>
      <c r="O4" s="87"/>
      <c r="P4" s="87"/>
      <c r="Q4" s="87"/>
    </row>
    <row r="5" spans="1:24" ht="14.25" customHeight="1" x14ac:dyDescent="0.25">
      <c r="A5" s="85"/>
      <c r="B5" s="86"/>
      <c r="C5" s="91"/>
      <c r="D5" s="92"/>
      <c r="E5" s="93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24" ht="66" customHeight="1" x14ac:dyDescent="0.25">
      <c r="A6" s="85"/>
      <c r="B6" s="86"/>
      <c r="C6" s="5" t="s">
        <v>6</v>
      </c>
      <c r="D6" s="5" t="s">
        <v>8</v>
      </c>
      <c r="E6" s="5" t="s">
        <v>9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6</v>
      </c>
      <c r="O6" s="5" t="s">
        <v>7</v>
      </c>
      <c r="P6" s="5" t="s">
        <v>8</v>
      </c>
      <c r="Q6" s="5" t="s">
        <v>10</v>
      </c>
      <c r="T6" s="6"/>
      <c r="U6" s="6"/>
      <c r="V6" s="6"/>
    </row>
    <row r="7" spans="1:24" ht="13.5" customHeight="1" x14ac:dyDescent="0.25">
      <c r="A7" s="7" t="s">
        <v>11</v>
      </c>
      <c r="B7" s="7" t="s">
        <v>12</v>
      </c>
      <c r="C7" s="7" t="s">
        <v>13</v>
      </c>
      <c r="D7" s="7" t="s">
        <v>14</v>
      </c>
      <c r="E7" s="69">
        <v>5</v>
      </c>
      <c r="F7" s="7" t="s">
        <v>15</v>
      </c>
      <c r="G7" s="7" t="s">
        <v>14</v>
      </c>
      <c r="H7" s="7" t="s">
        <v>16</v>
      </c>
      <c r="I7" s="7" t="s">
        <v>17</v>
      </c>
      <c r="J7" s="7" t="s">
        <v>18</v>
      </c>
      <c r="K7" s="7" t="s">
        <v>16</v>
      </c>
      <c r="L7" s="7" t="s">
        <v>19</v>
      </c>
      <c r="M7" s="7" t="s">
        <v>20</v>
      </c>
      <c r="N7" s="7" t="s">
        <v>18</v>
      </c>
      <c r="O7" s="7" t="s">
        <v>19</v>
      </c>
      <c r="P7" s="7" t="s">
        <v>19</v>
      </c>
      <c r="Q7" s="7" t="s">
        <v>20</v>
      </c>
      <c r="T7" s="6"/>
      <c r="U7" s="6"/>
      <c r="V7" s="6"/>
    </row>
    <row r="8" spans="1:24" ht="30" customHeight="1" x14ac:dyDescent="0.25">
      <c r="A8" s="9" t="s">
        <v>21</v>
      </c>
      <c r="B8" s="10"/>
      <c r="C8" s="10"/>
      <c r="D8" s="10"/>
      <c r="E8" s="8"/>
      <c r="F8" s="11"/>
      <c r="G8" s="11"/>
      <c r="H8" s="11"/>
      <c r="I8" s="11"/>
      <c r="J8" s="10"/>
      <c r="K8" s="10"/>
      <c r="L8" s="10"/>
      <c r="M8" s="10"/>
      <c r="N8" s="12"/>
      <c r="O8" s="12"/>
      <c r="P8" s="12"/>
      <c r="Q8" s="12"/>
      <c r="T8" s="6"/>
      <c r="U8" s="6"/>
      <c r="V8" s="6"/>
    </row>
    <row r="9" spans="1:24" ht="15.75" x14ac:dyDescent="0.25">
      <c r="A9" s="9" t="s">
        <v>22</v>
      </c>
      <c r="B9" s="13">
        <v>200000</v>
      </c>
      <c r="C9" s="14">
        <f>(C10+C14+SUM(C21+C39+C40)+SUM(C44+C47+C51+C59))</f>
        <v>-200000</v>
      </c>
      <c r="D9" s="14">
        <f>(D10+D14+SUM(D21+D39+D40)+SUM(D44+D47+D51+D59))</f>
        <v>-89070.759000000078</v>
      </c>
      <c r="E9" s="14">
        <f>(E10+E14+SUM(E21+E39+E40)+SUM(E44+E47+E51+E59))</f>
        <v>-144040.39999999997</v>
      </c>
      <c r="F9" s="14">
        <f t="shared" ref="F9:Q9" si="0">(F10+F14+SUM(F21+F39+F40)+SUM(F44+F47+F51+F59))</f>
        <v>-486347.2</v>
      </c>
      <c r="G9" s="14">
        <f t="shared" si="0"/>
        <v>-3948169.62</v>
      </c>
      <c r="H9" s="14">
        <f t="shared" si="0"/>
        <v>-556656.95900000003</v>
      </c>
      <c r="I9" s="14">
        <f>(I10+I14+SUM(I21+I39+I40)+SUM(I44+I47+I51+I59))</f>
        <v>-268367.2</v>
      </c>
      <c r="J9" s="14">
        <f t="shared" si="0"/>
        <v>286347.2</v>
      </c>
      <c r="K9" s="14">
        <f t="shared" si="0"/>
        <v>100000</v>
      </c>
      <c r="L9" s="14">
        <f t="shared" si="0"/>
        <v>467586.19999999995</v>
      </c>
      <c r="M9" s="14">
        <f t="shared" si="0"/>
        <v>124326.80000000003</v>
      </c>
      <c r="N9" s="14">
        <f t="shared" si="0"/>
        <v>40925438</v>
      </c>
      <c r="O9" s="14">
        <f t="shared" si="0"/>
        <v>3557300</v>
      </c>
      <c r="P9" s="14">
        <f t="shared" si="0"/>
        <v>44482738</v>
      </c>
      <c r="Q9" s="14">
        <f t="shared" si="0"/>
        <v>0</v>
      </c>
      <c r="T9" s="6"/>
      <c r="U9" s="6"/>
      <c r="V9" s="15"/>
    </row>
    <row r="10" spans="1:24" ht="31.5" hidden="1" x14ac:dyDescent="0.25">
      <c r="A10" s="16" t="s">
        <v>23</v>
      </c>
      <c r="B10" s="13">
        <v>201000</v>
      </c>
      <c r="C10" s="13"/>
      <c r="D10" s="17">
        <f t="shared" ref="D10:P10" si="1">D11</f>
        <v>0</v>
      </c>
      <c r="E10" s="17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/>
      <c r="J10" s="14">
        <f t="shared" si="1"/>
        <v>0</v>
      </c>
      <c r="K10" s="14">
        <f t="shared" si="1"/>
        <v>0</v>
      </c>
      <c r="L10" s="14">
        <f t="shared" si="1"/>
        <v>0</v>
      </c>
      <c r="M10" s="14"/>
      <c r="N10" s="17">
        <f t="shared" si="1"/>
        <v>0</v>
      </c>
      <c r="O10" s="17">
        <f t="shared" si="1"/>
        <v>0</v>
      </c>
      <c r="P10" s="17">
        <f t="shared" si="1"/>
        <v>0</v>
      </c>
      <c r="Q10" s="17"/>
      <c r="T10" s="6"/>
      <c r="U10" s="6"/>
      <c r="V10" s="6"/>
    </row>
    <row r="11" spans="1:24" ht="15.75" hidden="1" x14ac:dyDescent="0.25">
      <c r="A11" s="18" t="s">
        <v>24</v>
      </c>
      <c r="B11" s="13">
        <v>201100</v>
      </c>
      <c r="C11" s="13"/>
      <c r="D11" s="17">
        <f t="shared" ref="D11" si="2">D12-D13</f>
        <v>0</v>
      </c>
      <c r="E11" s="17">
        <f>E12-E13</f>
        <v>0</v>
      </c>
      <c r="F11" s="14">
        <f t="shared" ref="F11:P11" si="3">F12-F13</f>
        <v>0</v>
      </c>
      <c r="G11" s="14">
        <f t="shared" si="3"/>
        <v>0</v>
      </c>
      <c r="H11" s="14">
        <f t="shared" si="3"/>
        <v>0</v>
      </c>
      <c r="I11" s="14"/>
      <c r="J11" s="14">
        <f t="shared" si="3"/>
        <v>0</v>
      </c>
      <c r="K11" s="14">
        <f t="shared" si="3"/>
        <v>0</v>
      </c>
      <c r="L11" s="14">
        <f t="shared" si="3"/>
        <v>0</v>
      </c>
      <c r="M11" s="14"/>
      <c r="N11" s="17">
        <f t="shared" si="3"/>
        <v>0</v>
      </c>
      <c r="O11" s="17">
        <f t="shared" si="3"/>
        <v>0</v>
      </c>
      <c r="P11" s="17">
        <f t="shared" si="3"/>
        <v>0</v>
      </c>
      <c r="Q11" s="17"/>
      <c r="T11" s="6"/>
      <c r="U11" s="6"/>
      <c r="V11" s="6"/>
    </row>
    <row r="12" spans="1:24" ht="15.75" hidden="1" x14ac:dyDescent="0.25">
      <c r="A12" s="19" t="s">
        <v>25</v>
      </c>
      <c r="B12" s="20">
        <v>201110</v>
      </c>
      <c r="C12" s="20"/>
      <c r="D12" s="14"/>
      <c r="E12" s="14"/>
      <c r="F12" s="21"/>
      <c r="G12" s="21"/>
      <c r="H12" s="21"/>
      <c r="I12" s="21"/>
      <c r="J12" s="21"/>
      <c r="K12" s="21"/>
      <c r="L12" s="21"/>
      <c r="M12" s="21"/>
      <c r="N12" s="22"/>
      <c r="O12" s="22"/>
      <c r="P12" s="22"/>
      <c r="Q12" s="22"/>
      <c r="T12" s="6"/>
      <c r="U12" s="6"/>
      <c r="V12" s="6"/>
    </row>
    <row r="13" spans="1:24" ht="15.75" hidden="1" x14ac:dyDescent="0.25">
      <c r="A13" s="19" t="s">
        <v>26</v>
      </c>
      <c r="B13" s="20">
        <v>201120</v>
      </c>
      <c r="C13" s="20"/>
      <c r="D13" s="14"/>
      <c r="E13" s="14"/>
      <c r="F13" s="21"/>
      <c r="G13" s="21"/>
      <c r="H13" s="21"/>
      <c r="I13" s="21"/>
      <c r="J13" s="21"/>
      <c r="K13" s="21"/>
      <c r="L13" s="21"/>
      <c r="M13" s="21"/>
      <c r="N13" s="22"/>
      <c r="O13" s="22"/>
      <c r="P13" s="22"/>
      <c r="Q13" s="22"/>
      <c r="T13" s="6"/>
      <c r="U13" s="6"/>
      <c r="V13" s="6"/>
    </row>
    <row r="14" spans="1:24" ht="29.25" hidden="1" customHeight="1" x14ac:dyDescent="0.25">
      <c r="A14" s="16" t="s">
        <v>27</v>
      </c>
      <c r="B14" s="13">
        <v>202000</v>
      </c>
      <c r="C14" s="13"/>
      <c r="D14" s="14">
        <f t="shared" ref="D14" si="4">D15+D18</f>
        <v>0</v>
      </c>
      <c r="E14" s="14">
        <f>E15+E18</f>
        <v>0</v>
      </c>
      <c r="F14" s="14">
        <f t="shared" ref="F14:P14" si="5">F15+F18</f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2999738</v>
      </c>
      <c r="O14" s="14">
        <f t="shared" si="5"/>
        <v>0</v>
      </c>
      <c r="P14" s="14">
        <f t="shared" si="5"/>
        <v>2999738</v>
      </c>
      <c r="Q14" s="14"/>
      <c r="T14" s="6"/>
      <c r="U14" s="6"/>
      <c r="V14" s="6"/>
    </row>
    <row r="15" spans="1:24" ht="31.5" hidden="1" x14ac:dyDescent="0.25">
      <c r="A15" s="18" t="s">
        <v>28</v>
      </c>
      <c r="B15" s="13">
        <v>202100</v>
      </c>
      <c r="C15" s="13"/>
      <c r="D15" s="14">
        <f>D16-D17</f>
        <v>0</v>
      </c>
      <c r="E15" s="14">
        <f>E16-E17</f>
        <v>0</v>
      </c>
      <c r="F15" s="14">
        <f t="shared" ref="F15:P15" si="6">F16-F17</f>
        <v>0</v>
      </c>
      <c r="G15" s="14">
        <f t="shared" si="6"/>
        <v>0</v>
      </c>
      <c r="H15" s="14">
        <f t="shared" si="6"/>
        <v>0</v>
      </c>
      <c r="I15" s="14"/>
      <c r="J15" s="14">
        <f t="shared" si="6"/>
        <v>0</v>
      </c>
      <c r="K15" s="14">
        <f t="shared" si="6"/>
        <v>0</v>
      </c>
      <c r="L15" s="14">
        <f t="shared" si="6"/>
        <v>0</v>
      </c>
      <c r="M15" s="14"/>
      <c r="N15" s="14">
        <f t="shared" si="6"/>
        <v>0</v>
      </c>
      <c r="O15" s="14">
        <f t="shared" si="6"/>
        <v>0</v>
      </c>
      <c r="P15" s="14">
        <f t="shared" si="6"/>
        <v>0</v>
      </c>
      <c r="Q15" s="14"/>
      <c r="T15" s="6"/>
      <c r="U15" s="6"/>
      <c r="V15" s="6"/>
      <c r="X15" s="1" t="s">
        <v>29</v>
      </c>
    </row>
    <row r="16" spans="1:24" ht="15.75" hidden="1" x14ac:dyDescent="0.25">
      <c r="A16" s="19" t="s">
        <v>25</v>
      </c>
      <c r="B16" s="20">
        <v>202110</v>
      </c>
      <c r="C16" s="20"/>
      <c r="D16" s="14"/>
      <c r="E16" s="1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T16" s="6"/>
      <c r="U16" s="6"/>
      <c r="V16" s="6"/>
    </row>
    <row r="17" spans="1:22" ht="15.75" hidden="1" x14ac:dyDescent="0.25">
      <c r="A17" s="19" t="s">
        <v>26</v>
      </c>
      <c r="B17" s="20">
        <v>202120</v>
      </c>
      <c r="C17" s="20"/>
      <c r="D17" s="14"/>
      <c r="E17" s="1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T17" s="6"/>
      <c r="U17" s="6"/>
      <c r="V17" s="6"/>
    </row>
    <row r="18" spans="1:22" ht="15.75" hidden="1" x14ac:dyDescent="0.25">
      <c r="A18" s="18" t="s">
        <v>30</v>
      </c>
      <c r="B18" s="13">
        <v>202200</v>
      </c>
      <c r="C18" s="13"/>
      <c r="D18" s="14">
        <f t="shared" ref="D18" si="7">D19-D20</f>
        <v>0</v>
      </c>
      <c r="E18" s="14">
        <f>E19-E20</f>
        <v>0</v>
      </c>
      <c r="F18" s="14">
        <f t="shared" ref="F18:P18" si="8">F19-F20</f>
        <v>0</v>
      </c>
      <c r="G18" s="14">
        <f t="shared" si="8"/>
        <v>0</v>
      </c>
      <c r="H18" s="14">
        <f t="shared" si="8"/>
        <v>0</v>
      </c>
      <c r="I18" s="14">
        <f t="shared" si="8"/>
        <v>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8"/>
        <v>2999738</v>
      </c>
      <c r="O18" s="14">
        <f t="shared" si="8"/>
        <v>0</v>
      </c>
      <c r="P18" s="14">
        <f t="shared" si="8"/>
        <v>2999738</v>
      </c>
      <c r="Q18" s="14"/>
      <c r="T18" s="6"/>
      <c r="U18" s="6"/>
      <c r="V18" s="6"/>
    </row>
    <row r="19" spans="1:22" ht="15.75" hidden="1" x14ac:dyDescent="0.25">
      <c r="A19" s="19" t="s">
        <v>25</v>
      </c>
      <c r="B19" s="20">
        <v>202210</v>
      </c>
      <c r="C19" s="20"/>
      <c r="D19" s="14">
        <f>H19+L19</f>
        <v>0</v>
      </c>
      <c r="E19" s="14">
        <f>I19+M19</f>
        <v>0</v>
      </c>
      <c r="F19" s="21"/>
      <c r="G19" s="21"/>
      <c r="H19" s="21"/>
      <c r="I19" s="21"/>
      <c r="J19" s="21"/>
      <c r="K19" s="21"/>
      <c r="L19" s="21"/>
      <c r="M19" s="21"/>
      <c r="N19" s="21">
        <v>2999738</v>
      </c>
      <c r="O19" s="21"/>
      <c r="P19" s="21">
        <f>N19+O19</f>
        <v>2999738</v>
      </c>
      <c r="Q19" s="21"/>
      <c r="T19" s="6"/>
      <c r="U19" s="6"/>
      <c r="V19" s="6"/>
    </row>
    <row r="20" spans="1:22" ht="15.75" hidden="1" x14ac:dyDescent="0.25">
      <c r="A20" s="19" t="s">
        <v>26</v>
      </c>
      <c r="B20" s="20">
        <v>202220</v>
      </c>
      <c r="C20" s="20"/>
      <c r="D20" s="14">
        <f>H20+L20</f>
        <v>0</v>
      </c>
      <c r="E20" s="14">
        <f>I20+M20</f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T20" s="6"/>
      <c r="U20" s="6"/>
      <c r="V20" s="6"/>
    </row>
    <row r="21" spans="1:22" ht="15.75" x14ac:dyDescent="0.25">
      <c r="A21" s="16" t="s">
        <v>31</v>
      </c>
      <c r="B21" s="13">
        <v>203000</v>
      </c>
      <c r="C21" s="14">
        <f>C22+C26+C30+C33+C36</f>
        <v>-200000</v>
      </c>
      <c r="D21" s="14">
        <f>D22+D26+D30+D33+D36</f>
        <v>-100000</v>
      </c>
      <c r="E21" s="14">
        <f>E22+E26+E30+E33+E36</f>
        <v>-100000</v>
      </c>
      <c r="F21" s="14">
        <f t="shared" ref="F21:P21" si="9">F22+F26+F30+F33+F36</f>
        <v>0</v>
      </c>
      <c r="G21" s="14">
        <f t="shared" si="9"/>
        <v>0</v>
      </c>
      <c r="H21" s="14">
        <f t="shared" si="9"/>
        <v>0</v>
      </c>
      <c r="I21" s="14">
        <f t="shared" si="9"/>
        <v>0</v>
      </c>
      <c r="J21" s="14">
        <f t="shared" si="9"/>
        <v>-200000</v>
      </c>
      <c r="K21" s="14">
        <f t="shared" si="9"/>
        <v>100000</v>
      </c>
      <c r="L21" s="14">
        <f t="shared" si="9"/>
        <v>-100000</v>
      </c>
      <c r="M21" s="14">
        <f t="shared" si="9"/>
        <v>-100000</v>
      </c>
      <c r="N21" s="14">
        <f t="shared" si="9"/>
        <v>-5500000</v>
      </c>
      <c r="O21" s="14">
        <f t="shared" si="9"/>
        <v>0</v>
      </c>
      <c r="P21" s="14">
        <f t="shared" si="9"/>
        <v>-5500000</v>
      </c>
      <c r="Q21" s="14"/>
      <c r="T21" s="6"/>
      <c r="U21" s="6"/>
      <c r="V21" s="6"/>
    </row>
    <row r="22" spans="1:22" ht="15.75" hidden="1" x14ac:dyDescent="0.25">
      <c r="A22" s="18" t="s">
        <v>32</v>
      </c>
      <c r="B22" s="13">
        <v>203100</v>
      </c>
      <c r="C22" s="13"/>
      <c r="D22" s="23">
        <f t="shared" ref="D22" si="10">D23-D24+D25</f>
        <v>0</v>
      </c>
      <c r="E22" s="23">
        <f>E23-E24+E25</f>
        <v>0</v>
      </c>
      <c r="F22" s="14">
        <f t="shared" ref="F22:P22" si="11">F23-F24+F25</f>
        <v>0</v>
      </c>
      <c r="G22" s="14">
        <f t="shared" si="11"/>
        <v>0</v>
      </c>
      <c r="H22" s="14">
        <f t="shared" si="11"/>
        <v>0</v>
      </c>
      <c r="I22" s="14"/>
      <c r="J22" s="14">
        <f t="shared" si="11"/>
        <v>0</v>
      </c>
      <c r="K22" s="14">
        <f t="shared" si="11"/>
        <v>0</v>
      </c>
      <c r="L22" s="14">
        <f t="shared" si="11"/>
        <v>0</v>
      </c>
      <c r="M22" s="14"/>
      <c r="N22" s="23">
        <f t="shared" si="11"/>
        <v>0</v>
      </c>
      <c r="O22" s="23">
        <f t="shared" si="11"/>
        <v>0</v>
      </c>
      <c r="P22" s="23">
        <f t="shared" si="11"/>
        <v>0</v>
      </c>
      <c r="Q22" s="23"/>
      <c r="T22" s="6"/>
      <c r="U22" s="6"/>
      <c r="V22" s="6"/>
    </row>
    <row r="23" spans="1:22" ht="15.75" hidden="1" x14ac:dyDescent="0.25">
      <c r="A23" s="19" t="s">
        <v>25</v>
      </c>
      <c r="B23" s="20">
        <v>203110</v>
      </c>
      <c r="C23" s="20"/>
      <c r="D23" s="14"/>
      <c r="E23" s="1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T23" s="6"/>
      <c r="U23" s="6"/>
      <c r="V23" s="6"/>
    </row>
    <row r="24" spans="1:22" ht="15.75" hidden="1" x14ac:dyDescent="0.25">
      <c r="A24" s="19" t="s">
        <v>26</v>
      </c>
      <c r="B24" s="20">
        <v>203120</v>
      </c>
      <c r="C24" s="20"/>
      <c r="D24" s="14"/>
      <c r="E24" s="1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T24" s="6"/>
      <c r="U24" s="6"/>
      <c r="V24" s="6"/>
    </row>
    <row r="25" spans="1:22" ht="63" hidden="1" x14ac:dyDescent="0.25">
      <c r="A25" s="19" t="s">
        <v>33</v>
      </c>
      <c r="B25" s="20">
        <v>203130</v>
      </c>
      <c r="C25" s="20"/>
      <c r="D25" s="14"/>
      <c r="E25" s="1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T25" s="6"/>
      <c r="U25" s="6"/>
      <c r="V25" s="6"/>
    </row>
    <row r="26" spans="1:22" ht="31.5" hidden="1" x14ac:dyDescent="0.25">
      <c r="A26" s="18" t="s">
        <v>34</v>
      </c>
      <c r="B26" s="13">
        <v>203200</v>
      </c>
      <c r="C26" s="13"/>
      <c r="D26" s="14">
        <f t="shared" ref="D26" si="12">D27-D28+D29</f>
        <v>0</v>
      </c>
      <c r="E26" s="14">
        <f>E27-E28+E29</f>
        <v>0</v>
      </c>
      <c r="F26" s="14">
        <f t="shared" ref="F26:P26" si="13">F27-F28+F29</f>
        <v>0</v>
      </c>
      <c r="G26" s="14">
        <f t="shared" si="13"/>
        <v>0</v>
      </c>
      <c r="H26" s="14">
        <f t="shared" si="13"/>
        <v>0</v>
      </c>
      <c r="I26" s="14"/>
      <c r="J26" s="14">
        <f t="shared" si="13"/>
        <v>0</v>
      </c>
      <c r="K26" s="14">
        <f t="shared" si="13"/>
        <v>0</v>
      </c>
      <c r="L26" s="14">
        <f t="shared" si="13"/>
        <v>0</v>
      </c>
      <c r="M26" s="14"/>
      <c r="N26" s="14">
        <f t="shared" si="13"/>
        <v>0</v>
      </c>
      <c r="O26" s="14">
        <f t="shared" si="13"/>
        <v>0</v>
      </c>
      <c r="P26" s="14">
        <f t="shared" si="13"/>
        <v>0</v>
      </c>
      <c r="Q26" s="14"/>
      <c r="T26" s="6"/>
      <c r="U26" s="6"/>
      <c r="V26" s="6"/>
    </row>
    <row r="27" spans="1:22" ht="15.75" hidden="1" x14ac:dyDescent="0.25">
      <c r="A27" s="19" t="s">
        <v>25</v>
      </c>
      <c r="B27" s="20">
        <v>203210</v>
      </c>
      <c r="C27" s="20"/>
      <c r="D27" s="14"/>
      <c r="E27" s="1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T27" s="6"/>
      <c r="U27" s="6"/>
      <c r="V27" s="6"/>
    </row>
    <row r="28" spans="1:22" ht="15.75" hidden="1" x14ac:dyDescent="0.25">
      <c r="A28" s="19" t="s">
        <v>26</v>
      </c>
      <c r="B28" s="20">
        <v>203220</v>
      </c>
      <c r="C28" s="20"/>
      <c r="D28" s="14"/>
      <c r="E28" s="1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T28" s="6"/>
      <c r="U28" s="6"/>
      <c r="V28" s="6"/>
    </row>
    <row r="29" spans="1:22" ht="63" hidden="1" x14ac:dyDescent="0.25">
      <c r="A29" s="19" t="s">
        <v>35</v>
      </c>
      <c r="B29" s="20">
        <v>203230</v>
      </c>
      <c r="C29" s="20"/>
      <c r="D29" s="14"/>
      <c r="E29" s="1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T29" s="6"/>
      <c r="U29" s="6"/>
      <c r="V29" s="6"/>
    </row>
    <row r="30" spans="1:22" ht="31.5" hidden="1" x14ac:dyDescent="0.25">
      <c r="A30" s="18" t="s">
        <v>36</v>
      </c>
      <c r="B30" s="13">
        <v>203300</v>
      </c>
      <c r="C30" s="13"/>
      <c r="D30" s="14">
        <f t="shared" ref="D30" si="14">D31-D32</f>
        <v>0</v>
      </c>
      <c r="E30" s="14">
        <f>E31-E32</f>
        <v>0</v>
      </c>
      <c r="F30" s="14">
        <f t="shared" ref="F30:P30" si="15">F31-F32</f>
        <v>0</v>
      </c>
      <c r="G30" s="14">
        <f t="shared" si="15"/>
        <v>0</v>
      </c>
      <c r="H30" s="14">
        <f t="shared" si="15"/>
        <v>0</v>
      </c>
      <c r="I30" s="14"/>
      <c r="J30" s="14">
        <f t="shared" si="15"/>
        <v>0</v>
      </c>
      <c r="K30" s="14">
        <f t="shared" si="15"/>
        <v>0</v>
      </c>
      <c r="L30" s="14">
        <f t="shared" si="15"/>
        <v>0</v>
      </c>
      <c r="M30" s="14"/>
      <c r="N30" s="14">
        <f t="shared" si="15"/>
        <v>0</v>
      </c>
      <c r="O30" s="14">
        <f t="shared" si="15"/>
        <v>0</v>
      </c>
      <c r="P30" s="14">
        <f t="shared" si="15"/>
        <v>0</v>
      </c>
      <c r="Q30" s="14"/>
      <c r="T30" s="6"/>
      <c r="U30" s="6"/>
      <c r="V30" s="6"/>
    </row>
    <row r="31" spans="1:22" ht="15.75" hidden="1" x14ac:dyDescent="0.25">
      <c r="A31" s="19" t="s">
        <v>25</v>
      </c>
      <c r="B31" s="20">
        <v>203310</v>
      </c>
      <c r="C31" s="20"/>
      <c r="D31" s="14"/>
      <c r="E31" s="1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T31" s="6"/>
      <c r="U31" s="6"/>
      <c r="V31" s="6"/>
    </row>
    <row r="32" spans="1:22" ht="15.75" hidden="1" x14ac:dyDescent="0.25">
      <c r="A32" s="19" t="s">
        <v>26</v>
      </c>
      <c r="B32" s="20">
        <v>203320</v>
      </c>
      <c r="C32" s="20"/>
      <c r="D32" s="14"/>
      <c r="E32" s="1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T32" s="6"/>
      <c r="U32" s="6"/>
      <c r="V32" s="6"/>
    </row>
    <row r="33" spans="1:22" ht="31.5" hidden="1" x14ac:dyDescent="0.25">
      <c r="A33" s="18" t="s">
        <v>37</v>
      </c>
      <c r="B33" s="13">
        <v>203400</v>
      </c>
      <c r="C33" s="13"/>
      <c r="D33" s="14">
        <f t="shared" ref="D33" si="16">D34-D35</f>
        <v>0</v>
      </c>
      <c r="E33" s="14">
        <f>E34-E35</f>
        <v>0</v>
      </c>
      <c r="F33" s="14">
        <f t="shared" ref="F33:P33" si="17">F34-F35</f>
        <v>0</v>
      </c>
      <c r="G33" s="14">
        <f t="shared" si="17"/>
        <v>0</v>
      </c>
      <c r="H33" s="14">
        <f t="shared" si="17"/>
        <v>0</v>
      </c>
      <c r="I33" s="14">
        <f>I34-I35</f>
        <v>0</v>
      </c>
      <c r="J33" s="14">
        <f>J34-J35</f>
        <v>0</v>
      </c>
      <c r="K33" s="14">
        <f>K34-K35</f>
        <v>0</v>
      </c>
      <c r="L33" s="14">
        <f>L34-L35</f>
        <v>0</v>
      </c>
      <c r="M33" s="14"/>
      <c r="N33" s="14">
        <f t="shared" si="17"/>
        <v>0</v>
      </c>
      <c r="O33" s="14">
        <f t="shared" si="17"/>
        <v>0</v>
      </c>
      <c r="P33" s="14">
        <f t="shared" si="17"/>
        <v>0</v>
      </c>
      <c r="Q33" s="14"/>
      <c r="T33" s="6"/>
      <c r="U33" s="6"/>
      <c r="V33" s="6"/>
    </row>
    <row r="34" spans="1:22" ht="15.75" hidden="1" x14ac:dyDescent="0.25">
      <c r="A34" s="19" t="s">
        <v>38</v>
      </c>
      <c r="B34" s="20">
        <v>203410</v>
      </c>
      <c r="C34" s="20"/>
      <c r="D34" s="14"/>
      <c r="E34" s="14">
        <f>I34+M34</f>
        <v>0</v>
      </c>
      <c r="F34" s="21"/>
      <c r="G34" s="21"/>
      <c r="H34" s="21"/>
      <c r="I34" s="21"/>
      <c r="J34" s="21"/>
      <c r="K34" s="21"/>
      <c r="L34" s="24"/>
      <c r="M34" s="21"/>
      <c r="N34" s="21"/>
      <c r="O34" s="21"/>
      <c r="P34" s="21"/>
      <c r="Q34" s="21"/>
      <c r="T34" s="6"/>
      <c r="U34" s="6"/>
      <c r="V34" s="6"/>
    </row>
    <row r="35" spans="1:22" ht="15.75" hidden="1" x14ac:dyDescent="0.25">
      <c r="A35" s="19" t="s">
        <v>39</v>
      </c>
      <c r="B35" s="20">
        <v>203420</v>
      </c>
      <c r="C35" s="20"/>
      <c r="D35" s="14"/>
      <c r="E35" s="14">
        <f>I35+M35</f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T35" s="6"/>
      <c r="U35" s="6"/>
      <c r="V35" s="6"/>
    </row>
    <row r="36" spans="1:22" ht="15.75" x14ac:dyDescent="0.25">
      <c r="A36" s="18" t="s">
        <v>31</v>
      </c>
      <c r="B36" s="13">
        <v>203500</v>
      </c>
      <c r="C36" s="14">
        <f>C37+C38</f>
        <v>-200000</v>
      </c>
      <c r="D36" s="14">
        <f>D37+D38</f>
        <v>-100000</v>
      </c>
      <c r="E36" s="14">
        <f>E37+E38</f>
        <v>-100000</v>
      </c>
      <c r="F36" s="14">
        <f t="shared" ref="F36:P36" si="18">F37-F38</f>
        <v>0</v>
      </c>
      <c r="G36" s="14">
        <f t="shared" si="18"/>
        <v>0</v>
      </c>
      <c r="H36" s="14">
        <f t="shared" si="18"/>
        <v>0</v>
      </c>
      <c r="I36" s="14">
        <f t="shared" si="18"/>
        <v>0</v>
      </c>
      <c r="J36" s="14">
        <f>J37+J38</f>
        <v>-200000</v>
      </c>
      <c r="K36" s="14">
        <f>K37+K38</f>
        <v>100000</v>
      </c>
      <c r="L36" s="14">
        <f>L37+L38</f>
        <v>-100000</v>
      </c>
      <c r="M36" s="14">
        <f>M37+M38</f>
        <v>-100000</v>
      </c>
      <c r="N36" s="14">
        <f t="shared" si="18"/>
        <v>-5500000</v>
      </c>
      <c r="O36" s="14">
        <f t="shared" si="18"/>
        <v>0</v>
      </c>
      <c r="P36" s="14">
        <f t="shared" si="18"/>
        <v>-5500000</v>
      </c>
      <c r="Q36" s="14"/>
      <c r="T36" s="6"/>
      <c r="U36" s="6"/>
      <c r="V36" s="6"/>
    </row>
    <row r="37" spans="1:22" ht="14.25" customHeight="1" x14ac:dyDescent="0.25">
      <c r="A37" s="19" t="s">
        <v>25</v>
      </c>
      <c r="B37" s="20">
        <v>203510</v>
      </c>
      <c r="C37" s="14">
        <f>F37+J37</f>
        <v>0</v>
      </c>
      <c r="D37" s="14">
        <f>H37+L37</f>
        <v>0</v>
      </c>
      <c r="E37" s="14">
        <f>I37+M37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>
        <f>N37+O37</f>
        <v>0</v>
      </c>
      <c r="Q37" s="21"/>
      <c r="T37" s="6"/>
      <c r="U37" s="6"/>
      <c r="V37" s="6"/>
    </row>
    <row r="38" spans="1:22" ht="14.25" customHeight="1" x14ac:dyDescent="0.25">
      <c r="A38" s="19" t="s">
        <v>26</v>
      </c>
      <c r="B38" s="20">
        <v>203520</v>
      </c>
      <c r="C38" s="14">
        <f t="shared" ref="C38:C39" si="19">F38+J38</f>
        <v>-200000</v>
      </c>
      <c r="D38" s="14">
        <f>H38+L38</f>
        <v>-100000</v>
      </c>
      <c r="E38" s="14">
        <f t="shared" ref="E38:E39" si="20">I38+M38</f>
        <v>-100000</v>
      </c>
      <c r="F38" s="21"/>
      <c r="G38" s="21"/>
      <c r="H38" s="21"/>
      <c r="I38" s="21"/>
      <c r="J38" s="21">
        <v>-200000</v>
      </c>
      <c r="K38" s="21">
        <v>100000</v>
      </c>
      <c r="L38" s="21">
        <v>-100000</v>
      </c>
      <c r="M38" s="21">
        <v>-100000</v>
      </c>
      <c r="N38" s="21">
        <v>5500000</v>
      </c>
      <c r="O38" s="21"/>
      <c r="P38" s="21">
        <f>N38+O38</f>
        <v>5500000</v>
      </c>
      <c r="Q38" s="21"/>
      <c r="T38" s="6"/>
      <c r="U38" s="6"/>
      <c r="V38" s="6"/>
    </row>
    <row r="39" spans="1:22" ht="31.5" hidden="1" x14ac:dyDescent="0.25">
      <c r="A39" s="16" t="s">
        <v>40</v>
      </c>
      <c r="B39" s="13">
        <v>204000</v>
      </c>
      <c r="C39" s="14">
        <f t="shared" si="19"/>
        <v>0</v>
      </c>
      <c r="D39" s="14"/>
      <c r="E39" s="14">
        <f t="shared" si="20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T39" s="6"/>
      <c r="U39" s="6"/>
      <c r="V39" s="6"/>
    </row>
    <row r="40" spans="1:22" ht="46.5" customHeight="1" x14ac:dyDescent="0.25">
      <c r="A40" s="16" t="s">
        <v>41</v>
      </c>
      <c r="B40" s="13">
        <v>205000</v>
      </c>
      <c r="C40" s="14">
        <f t="shared" ref="C40:D40" si="21">C41-C42+C43</f>
        <v>0</v>
      </c>
      <c r="D40" s="14">
        <f t="shared" si="21"/>
        <v>0</v>
      </c>
      <c r="E40" s="14">
        <f>E41-E42+E43</f>
        <v>-8743.6999999999989</v>
      </c>
      <c r="F40" s="14">
        <f t="shared" ref="F40:P40" si="22">F41-F42+F43</f>
        <v>0</v>
      </c>
      <c r="G40" s="14">
        <f t="shared" si="22"/>
        <v>0</v>
      </c>
      <c r="H40" s="14">
        <f t="shared" si="22"/>
        <v>0</v>
      </c>
      <c r="I40" s="14">
        <f t="shared" si="22"/>
        <v>-1215</v>
      </c>
      <c r="J40" s="14">
        <f t="shared" si="22"/>
        <v>0</v>
      </c>
      <c r="K40" s="14">
        <f t="shared" si="22"/>
        <v>0</v>
      </c>
      <c r="L40" s="14">
        <f t="shared" si="22"/>
        <v>0</v>
      </c>
      <c r="M40" s="14">
        <f>M41-M42+M43</f>
        <v>-7528.699999999998</v>
      </c>
      <c r="N40" s="14">
        <f t="shared" si="22"/>
        <v>0</v>
      </c>
      <c r="O40" s="14">
        <f t="shared" si="22"/>
        <v>0</v>
      </c>
      <c r="P40" s="14">
        <f t="shared" si="22"/>
        <v>0</v>
      </c>
      <c r="Q40" s="14"/>
      <c r="T40" s="6"/>
      <c r="U40" s="6"/>
      <c r="V40" s="6"/>
    </row>
    <row r="41" spans="1:22" ht="14.25" customHeight="1" x14ac:dyDescent="0.25">
      <c r="A41" s="19" t="s">
        <v>42</v>
      </c>
      <c r="B41" s="20">
        <v>205100</v>
      </c>
      <c r="C41" s="70">
        <f>F41+J41</f>
        <v>0</v>
      </c>
      <c r="D41" s="14">
        <f>H41+L41</f>
        <v>0</v>
      </c>
      <c r="E41" s="14">
        <f>I41+M41</f>
        <v>12768.6</v>
      </c>
      <c r="F41" s="25"/>
      <c r="G41" s="25"/>
      <c r="H41" s="25"/>
      <c r="I41" s="64"/>
      <c r="J41" s="65"/>
      <c r="K41" s="65"/>
      <c r="L41" s="65"/>
      <c r="M41" s="66">
        <v>12768.6</v>
      </c>
      <c r="N41" s="21"/>
      <c r="O41" s="21"/>
      <c r="P41" s="21"/>
      <c r="Q41" s="21"/>
      <c r="T41" s="6"/>
      <c r="U41" s="6"/>
      <c r="V41" s="6"/>
    </row>
    <row r="42" spans="1:22" ht="14.25" customHeight="1" x14ac:dyDescent="0.25">
      <c r="A42" s="19" t="s">
        <v>43</v>
      </c>
      <c r="B42" s="20">
        <v>205200</v>
      </c>
      <c r="C42" s="70">
        <f t="shared" ref="C42:C43" si="23">F42+J42</f>
        <v>0</v>
      </c>
      <c r="D42" s="14">
        <f t="shared" ref="D42:D43" si="24">H42+L42</f>
        <v>0</v>
      </c>
      <c r="E42" s="14">
        <f t="shared" ref="E42:E43" si="25">I42+M42</f>
        <v>21713.1</v>
      </c>
      <c r="F42" s="21"/>
      <c r="G42" s="21"/>
      <c r="H42" s="21"/>
      <c r="I42" s="21">
        <v>1215</v>
      </c>
      <c r="J42" s="66"/>
      <c r="K42" s="66"/>
      <c r="L42" s="66"/>
      <c r="M42" s="66">
        <v>20498.099999999999</v>
      </c>
      <c r="N42" s="21"/>
      <c r="O42" s="21"/>
      <c r="P42" s="21"/>
      <c r="Q42" s="21"/>
      <c r="T42" s="6"/>
      <c r="U42" s="6"/>
      <c r="V42" s="6"/>
    </row>
    <row r="43" spans="1:22" ht="15.75" x14ac:dyDescent="0.25">
      <c r="A43" s="19" t="s">
        <v>44</v>
      </c>
      <c r="B43" s="20">
        <v>205300</v>
      </c>
      <c r="C43" s="70">
        <f t="shared" si="23"/>
        <v>0</v>
      </c>
      <c r="D43" s="14">
        <f t="shared" si="24"/>
        <v>0</v>
      </c>
      <c r="E43" s="14">
        <f t="shared" si="25"/>
        <v>200.8</v>
      </c>
      <c r="F43" s="21"/>
      <c r="G43" s="21"/>
      <c r="H43" s="21"/>
      <c r="I43" s="64"/>
      <c r="J43" s="66"/>
      <c r="K43" s="66"/>
      <c r="L43" s="66"/>
      <c r="M43" s="66">
        <v>200.8</v>
      </c>
      <c r="N43" s="21"/>
      <c r="O43" s="21"/>
      <c r="P43" s="21"/>
      <c r="Q43" s="21"/>
      <c r="T43" s="6"/>
      <c r="U43" s="6"/>
      <c r="V43" s="6"/>
    </row>
    <row r="44" spans="1:22" ht="52.5" hidden="1" customHeight="1" x14ac:dyDescent="0.25">
      <c r="A44" s="16" t="s">
        <v>45</v>
      </c>
      <c r="B44" s="13">
        <v>206000</v>
      </c>
      <c r="C44" s="13"/>
      <c r="D44" s="14">
        <f t="shared" ref="D44:E44" si="26">D45+D46</f>
        <v>0</v>
      </c>
      <c r="E44" s="14">
        <f t="shared" si="26"/>
        <v>0</v>
      </c>
      <c r="F44" s="14">
        <f t="shared" ref="F44:K44" si="27">F45-F46</f>
        <v>0</v>
      </c>
      <c r="G44" s="14">
        <f t="shared" si="27"/>
        <v>0</v>
      </c>
      <c r="H44" s="14">
        <f>H45+H46</f>
        <v>0</v>
      </c>
      <c r="I44" s="14">
        <f>I45+I46</f>
        <v>0</v>
      </c>
      <c r="J44" s="14">
        <f t="shared" si="27"/>
        <v>0</v>
      </c>
      <c r="K44" s="14">
        <f t="shared" si="27"/>
        <v>0</v>
      </c>
      <c r="L44" s="14">
        <f>L45+L46</f>
        <v>0</v>
      </c>
      <c r="M44" s="14">
        <f>M45+M46</f>
        <v>0</v>
      </c>
      <c r="N44" s="14">
        <f t="shared" ref="N44:Q44" si="28">N45+N46</f>
        <v>0</v>
      </c>
      <c r="O44" s="14">
        <f t="shared" si="28"/>
        <v>0</v>
      </c>
      <c r="P44" s="14">
        <f t="shared" si="28"/>
        <v>0</v>
      </c>
      <c r="Q44" s="14">
        <f t="shared" si="28"/>
        <v>0</v>
      </c>
      <c r="T44" s="6"/>
      <c r="U44" s="6"/>
      <c r="V44" s="6"/>
    </row>
    <row r="45" spans="1:22" ht="30.75" hidden="1" customHeight="1" x14ac:dyDescent="0.25">
      <c r="A45" s="18" t="s">
        <v>46</v>
      </c>
      <c r="B45" s="20">
        <v>206100</v>
      </c>
      <c r="C45" s="20"/>
      <c r="D45" s="14">
        <f>H45+L45</f>
        <v>0</v>
      </c>
      <c r="E45" s="14">
        <f>I45+M45</f>
        <v>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T45" s="6"/>
      <c r="U45" s="6"/>
      <c r="V45" s="6"/>
    </row>
    <row r="46" spans="1:22" ht="30" hidden="1" customHeight="1" x14ac:dyDescent="0.25">
      <c r="A46" s="18" t="s">
        <v>47</v>
      </c>
      <c r="B46" s="20">
        <v>206200</v>
      </c>
      <c r="C46" s="20"/>
      <c r="D46" s="14">
        <f>H46+L46</f>
        <v>0</v>
      </c>
      <c r="E46" s="14">
        <f t="shared" ref="D46:E50" si="29">I46+M46</f>
        <v>0</v>
      </c>
      <c r="F46" s="21">
        <f>4844409+13810-4858219</f>
        <v>0</v>
      </c>
      <c r="G46" s="21">
        <f>4844409+13810-4858219</f>
        <v>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T46" s="15"/>
      <c r="U46" s="15"/>
      <c r="V46" s="6"/>
    </row>
    <row r="47" spans="1:22" ht="18" hidden="1" customHeight="1" x14ac:dyDescent="0.25">
      <c r="A47" s="16" t="s">
        <v>48</v>
      </c>
      <c r="B47" s="13">
        <v>207000</v>
      </c>
      <c r="C47" s="13"/>
      <c r="D47" s="14">
        <f t="shared" si="29"/>
        <v>0</v>
      </c>
      <c r="E47" s="14">
        <f t="shared" si="29"/>
        <v>0</v>
      </c>
      <c r="F47" s="14">
        <f t="shared" ref="F47:L47" si="30">F48-F49+F50</f>
        <v>0</v>
      </c>
      <c r="G47" s="14">
        <f t="shared" si="30"/>
        <v>0</v>
      </c>
      <c r="H47" s="14">
        <f t="shared" si="30"/>
        <v>0</v>
      </c>
      <c r="I47" s="14"/>
      <c r="J47" s="14">
        <f t="shared" si="30"/>
        <v>0</v>
      </c>
      <c r="K47" s="14">
        <f t="shared" si="30"/>
        <v>0</v>
      </c>
      <c r="L47" s="14">
        <f t="shared" si="30"/>
        <v>0</v>
      </c>
      <c r="M47" s="14"/>
      <c r="N47" s="14"/>
      <c r="O47" s="14"/>
      <c r="P47" s="14"/>
      <c r="Q47" s="14"/>
      <c r="T47" s="6"/>
      <c r="U47" s="6"/>
      <c r="V47" s="6"/>
    </row>
    <row r="48" spans="1:22" ht="34.5" hidden="1" customHeight="1" x14ac:dyDescent="0.25">
      <c r="A48" s="18" t="s">
        <v>49</v>
      </c>
      <c r="B48" s="20">
        <v>207100</v>
      </c>
      <c r="C48" s="20"/>
      <c r="D48" s="14">
        <f t="shared" si="29"/>
        <v>0</v>
      </c>
      <c r="E48" s="14">
        <f t="shared" si="29"/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T48" s="6"/>
      <c r="U48" s="6"/>
      <c r="V48" s="6"/>
    </row>
    <row r="49" spans="1:22" ht="34.5" hidden="1" customHeight="1" x14ac:dyDescent="0.25">
      <c r="A49" s="18" t="s">
        <v>50</v>
      </c>
      <c r="B49" s="20">
        <v>207200</v>
      </c>
      <c r="C49" s="20"/>
      <c r="D49" s="14">
        <f t="shared" si="29"/>
        <v>0</v>
      </c>
      <c r="E49" s="14">
        <f t="shared" si="29"/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T49" s="6"/>
      <c r="U49" s="6"/>
      <c r="V49" s="6"/>
    </row>
    <row r="50" spans="1:22" ht="31.5" hidden="1" x14ac:dyDescent="0.25">
      <c r="A50" s="18" t="s">
        <v>51</v>
      </c>
      <c r="B50" s="20">
        <v>207300</v>
      </c>
      <c r="C50" s="20"/>
      <c r="D50" s="14">
        <f t="shared" si="29"/>
        <v>0</v>
      </c>
      <c r="E50" s="14">
        <f t="shared" si="29"/>
        <v>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T50" s="6"/>
      <c r="U50" s="6"/>
      <c r="V50" s="6"/>
    </row>
    <row r="51" spans="1:22" ht="30" customHeight="1" x14ac:dyDescent="0.25">
      <c r="A51" s="16" t="s">
        <v>52</v>
      </c>
      <c r="B51" s="13">
        <v>208000</v>
      </c>
      <c r="C51" s="71">
        <f>C52+C53</f>
        <v>0</v>
      </c>
      <c r="D51" s="14">
        <f>H51+L51</f>
        <v>10929.240999999922</v>
      </c>
      <c r="E51" s="14">
        <f t="shared" ref="D51:E53" si="31">I51+M51</f>
        <v>-35296.699999999983</v>
      </c>
      <c r="F51" s="14">
        <f>F52-F53+F58</f>
        <v>-486347.2</v>
      </c>
      <c r="G51" s="14">
        <f>G52-G53+G58</f>
        <v>-3948169.62</v>
      </c>
      <c r="H51" s="14">
        <f t="shared" ref="H51:M51" si="32">H52-H53+H58+H54</f>
        <v>-556656.95900000003</v>
      </c>
      <c r="I51" s="14">
        <f>I52-I53+I58+I54</f>
        <v>-267152.2</v>
      </c>
      <c r="J51" s="14">
        <f t="shared" si="32"/>
        <v>486347.2</v>
      </c>
      <c r="K51" s="14">
        <f t="shared" si="32"/>
        <v>0</v>
      </c>
      <c r="L51" s="14">
        <f>L52-L53+L58+L54</f>
        <v>567586.19999999995</v>
      </c>
      <c r="M51" s="14">
        <f t="shared" si="32"/>
        <v>231855.50000000003</v>
      </c>
      <c r="N51" s="14">
        <f>N52-N53+N58</f>
        <v>43425700</v>
      </c>
      <c r="O51" s="14">
        <f>O52-O53+O58</f>
        <v>3557300</v>
      </c>
      <c r="P51" s="14">
        <f>P52-P53+P58</f>
        <v>46983000</v>
      </c>
      <c r="Q51" s="14"/>
      <c r="T51" s="15"/>
      <c r="U51" s="6"/>
      <c r="V51" s="27"/>
    </row>
    <row r="52" spans="1:22" ht="15.75" x14ac:dyDescent="0.25">
      <c r="A52" s="18" t="s">
        <v>42</v>
      </c>
      <c r="B52" s="20">
        <v>208100</v>
      </c>
      <c r="C52" s="70">
        <f>F52+J52</f>
        <v>0</v>
      </c>
      <c r="D52" s="14">
        <f t="shared" si="31"/>
        <v>10929.241</v>
      </c>
      <c r="E52" s="14">
        <f t="shared" si="31"/>
        <v>16171.7</v>
      </c>
      <c r="F52" s="21"/>
      <c r="G52" s="21">
        <v>300000</v>
      </c>
      <c r="H52" s="25">
        <v>6648.6409999999996</v>
      </c>
      <c r="I52" s="25">
        <v>9679.4</v>
      </c>
      <c r="J52" s="25"/>
      <c r="K52" s="25"/>
      <c r="L52" s="21">
        <v>4280.6000000000004</v>
      </c>
      <c r="M52" s="28">
        <v>6492.3</v>
      </c>
      <c r="N52" s="25">
        <v>100000</v>
      </c>
      <c r="O52" s="25">
        <v>30000</v>
      </c>
      <c r="P52" s="25">
        <f>N52+O52</f>
        <v>130000</v>
      </c>
      <c r="Q52" s="25"/>
      <c r="T52" s="6"/>
      <c r="U52" s="6"/>
      <c r="V52" s="6"/>
    </row>
    <row r="53" spans="1:22" ht="14.25" customHeight="1" x14ac:dyDescent="0.25">
      <c r="A53" s="18" t="s">
        <v>43</v>
      </c>
      <c r="B53" s="20">
        <v>208200</v>
      </c>
      <c r="C53" s="70">
        <f>F53+J53</f>
        <v>0</v>
      </c>
      <c r="D53" s="14">
        <f t="shared" si="31"/>
        <v>0</v>
      </c>
      <c r="E53" s="14">
        <f t="shared" si="31"/>
        <v>53950.600000000006</v>
      </c>
      <c r="F53" s="21"/>
      <c r="G53" s="21"/>
      <c r="H53" s="21"/>
      <c r="I53" s="25">
        <v>35003.4</v>
      </c>
      <c r="J53" s="29"/>
      <c r="K53" s="29"/>
      <c r="L53" s="21"/>
      <c r="M53" s="28">
        <v>18947.2</v>
      </c>
      <c r="N53" s="29"/>
      <c r="O53" s="29"/>
      <c r="P53" s="29"/>
      <c r="Q53" s="29"/>
      <c r="T53" s="6"/>
      <c r="U53" s="6"/>
      <c r="V53" s="6"/>
    </row>
    <row r="54" spans="1:22" s="30" customFormat="1" ht="16.5" customHeight="1" x14ac:dyDescent="0.25">
      <c r="A54" s="16" t="s">
        <v>44</v>
      </c>
      <c r="B54" s="13">
        <v>208300</v>
      </c>
      <c r="C54" s="17">
        <f>C55+C56+C57+C58</f>
        <v>0</v>
      </c>
      <c r="D54" s="14">
        <f t="shared" ref="D54:E54" si="33">D55+D56</f>
        <v>0</v>
      </c>
      <c r="E54" s="14">
        <f t="shared" si="33"/>
        <v>0</v>
      </c>
      <c r="F54" s="14">
        <f>F56+F57</f>
        <v>0</v>
      </c>
      <c r="G54" s="14">
        <f>G56+G57</f>
        <v>0</v>
      </c>
      <c r="H54" s="14">
        <f>H56+H57</f>
        <v>0</v>
      </c>
      <c r="I54" s="14">
        <f>I55+I56+I57</f>
        <v>1059</v>
      </c>
      <c r="J54" s="14">
        <f t="shared" ref="J54:Q54" si="34">J55+J56</f>
        <v>0</v>
      </c>
      <c r="K54" s="14">
        <f t="shared" si="34"/>
        <v>0</v>
      </c>
      <c r="L54" s="14">
        <f t="shared" si="34"/>
        <v>0</v>
      </c>
      <c r="M54" s="14">
        <f>M55+M56+M57</f>
        <v>1423.2</v>
      </c>
      <c r="N54" s="14">
        <f t="shared" si="34"/>
        <v>0</v>
      </c>
      <c r="O54" s="14">
        <f t="shared" si="34"/>
        <v>0</v>
      </c>
      <c r="P54" s="14">
        <f t="shared" si="34"/>
        <v>0</v>
      </c>
      <c r="Q54" s="14">
        <f t="shared" si="34"/>
        <v>0</v>
      </c>
      <c r="T54" s="31"/>
      <c r="U54" s="31"/>
      <c r="V54" s="31"/>
    </row>
    <row r="55" spans="1:22" ht="31.5" customHeight="1" x14ac:dyDescent="0.25">
      <c r="A55" s="18" t="s">
        <v>53</v>
      </c>
      <c r="B55" s="20">
        <v>208320</v>
      </c>
      <c r="C55" s="70">
        <f>F55+J55</f>
        <v>0</v>
      </c>
      <c r="D55" s="14">
        <f>H55+L55</f>
        <v>0</v>
      </c>
      <c r="E55" s="14">
        <f>I55+M55</f>
        <v>0</v>
      </c>
      <c r="F55" s="21"/>
      <c r="G55" s="21"/>
      <c r="H55" s="21"/>
      <c r="I55" s="21"/>
      <c r="J55" s="29"/>
      <c r="K55" s="29"/>
      <c r="L55" s="25">
        <f>J55+K55</f>
        <v>0</v>
      </c>
      <c r="M55" s="26"/>
      <c r="N55" s="21"/>
      <c r="O55" s="21"/>
      <c r="P55" s="29"/>
      <c r="Q55" s="29"/>
      <c r="T55" s="6"/>
      <c r="U55" s="6"/>
      <c r="V55" s="6"/>
    </row>
    <row r="56" spans="1:22" ht="30.75" customHeight="1" x14ac:dyDescent="0.25">
      <c r="A56" s="18" t="s">
        <v>54</v>
      </c>
      <c r="B56" s="20">
        <v>208330</v>
      </c>
      <c r="C56" s="70">
        <f t="shared" ref="C56:C57" si="35">F56+J56</f>
        <v>0</v>
      </c>
      <c r="D56" s="14">
        <f t="shared" ref="D56:D65" si="36">H56+L56</f>
        <v>0</v>
      </c>
      <c r="E56" s="14">
        <f t="shared" ref="E56:E65" si="37">I56+M56</f>
        <v>0</v>
      </c>
      <c r="F56" s="21"/>
      <c r="G56" s="21"/>
      <c r="H56" s="21"/>
      <c r="I56" s="21"/>
      <c r="J56" s="29"/>
      <c r="K56" s="29"/>
      <c r="L56" s="25">
        <f>J56+K56</f>
        <v>0</v>
      </c>
      <c r="M56" s="25"/>
      <c r="N56" s="21"/>
      <c r="O56" s="21"/>
      <c r="P56" s="29"/>
      <c r="Q56" s="29"/>
      <c r="S56" s="32"/>
      <c r="T56" s="15"/>
      <c r="U56" s="6"/>
      <c r="V56" s="6"/>
    </row>
    <row r="57" spans="1:22" ht="18" customHeight="1" x14ac:dyDescent="0.25">
      <c r="A57" s="18" t="s">
        <v>44</v>
      </c>
      <c r="B57" s="20">
        <v>208340</v>
      </c>
      <c r="C57" s="70">
        <f t="shared" si="35"/>
        <v>0</v>
      </c>
      <c r="D57" s="14">
        <f t="shared" si="36"/>
        <v>0</v>
      </c>
      <c r="E57" s="14">
        <f t="shared" si="37"/>
        <v>2482.1999999999998</v>
      </c>
      <c r="F57" s="21"/>
      <c r="G57" s="21"/>
      <c r="H57" s="21"/>
      <c r="I57" s="21">
        <v>1059</v>
      </c>
      <c r="J57" s="29"/>
      <c r="K57" s="29"/>
      <c r="L57" s="25"/>
      <c r="M57" s="25">
        <v>1423.2</v>
      </c>
      <c r="N57" s="21"/>
      <c r="O57" s="21"/>
      <c r="P57" s="29"/>
      <c r="Q57" s="29"/>
      <c r="S57" s="32"/>
      <c r="T57" s="15"/>
      <c r="U57" s="6"/>
      <c r="V57" s="6"/>
    </row>
    <row r="58" spans="1:22" ht="42.75" customHeight="1" x14ac:dyDescent="0.25">
      <c r="A58" s="18" t="s">
        <v>55</v>
      </c>
      <c r="B58" s="20">
        <v>208400</v>
      </c>
      <c r="C58" s="70">
        <f>F58+J58</f>
        <v>0</v>
      </c>
      <c r="D58" s="14">
        <f t="shared" si="36"/>
        <v>0</v>
      </c>
      <c r="E58" s="14">
        <f t="shared" si="37"/>
        <v>0</v>
      </c>
      <c r="F58" s="21">
        <v>-486347.2</v>
      </c>
      <c r="G58" s="21">
        <f>-2000000-1506300-21000-163293.78-557575.84</f>
        <v>-4248169.62</v>
      </c>
      <c r="H58" s="21">
        <v>-563305.6</v>
      </c>
      <c r="I58" s="21">
        <v>-242887.2</v>
      </c>
      <c r="J58" s="21">
        <v>486347.2</v>
      </c>
      <c r="K58" s="21"/>
      <c r="L58" s="21">
        <v>563305.6</v>
      </c>
      <c r="M58" s="21">
        <v>242887.2</v>
      </c>
      <c r="N58" s="21">
        <v>43325700</v>
      </c>
      <c r="O58" s="21">
        <f>2000000+1506300+21000</f>
        <v>3527300</v>
      </c>
      <c r="P58" s="29">
        <f>N58+O58</f>
        <v>46853000</v>
      </c>
      <c r="Q58" s="29"/>
      <c r="T58" s="6"/>
      <c r="U58" s="6"/>
      <c r="V58" s="6"/>
    </row>
    <row r="59" spans="1:22" ht="31.5" hidden="1" x14ac:dyDescent="0.25">
      <c r="A59" s="16" t="s">
        <v>56</v>
      </c>
      <c r="B59" s="13">
        <v>209000</v>
      </c>
      <c r="C59" s="13"/>
      <c r="D59" s="14">
        <f t="shared" si="36"/>
        <v>0</v>
      </c>
      <c r="E59" s="14">
        <f t="shared" si="37"/>
        <v>0</v>
      </c>
      <c r="F59" s="14">
        <f t="shared" ref="F59:L59" si="38">F60-F61</f>
        <v>0</v>
      </c>
      <c r="G59" s="14">
        <f t="shared" si="38"/>
        <v>0</v>
      </c>
      <c r="H59" s="14">
        <f t="shared" si="38"/>
        <v>0</v>
      </c>
      <c r="I59" s="14"/>
      <c r="J59" s="14">
        <f t="shared" si="38"/>
        <v>0</v>
      </c>
      <c r="K59" s="14">
        <f t="shared" si="38"/>
        <v>0</v>
      </c>
      <c r="L59" s="14">
        <f t="shared" si="38"/>
        <v>0</v>
      </c>
      <c r="M59" s="14"/>
      <c r="N59" s="14"/>
      <c r="O59" s="14"/>
      <c r="P59" s="14"/>
      <c r="Q59" s="14"/>
      <c r="T59" s="6"/>
      <c r="U59" s="6"/>
      <c r="V59" s="6"/>
    </row>
    <row r="60" spans="1:22" ht="15.75" hidden="1" x14ac:dyDescent="0.25">
      <c r="A60" s="18" t="s">
        <v>42</v>
      </c>
      <c r="B60" s="20">
        <v>209100</v>
      </c>
      <c r="C60" s="20"/>
      <c r="D60" s="14">
        <f t="shared" si="36"/>
        <v>0</v>
      </c>
      <c r="E60" s="14">
        <f t="shared" si="37"/>
        <v>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T60" s="6"/>
      <c r="U60" s="6"/>
      <c r="V60" s="6"/>
    </row>
    <row r="61" spans="1:22" ht="15.75" hidden="1" x14ac:dyDescent="0.25">
      <c r="A61" s="18" t="s">
        <v>43</v>
      </c>
      <c r="B61" s="20">
        <v>209200</v>
      </c>
      <c r="C61" s="20"/>
      <c r="D61" s="14">
        <f t="shared" si="36"/>
        <v>0</v>
      </c>
      <c r="E61" s="14">
        <f t="shared" si="37"/>
        <v>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T61" s="6"/>
      <c r="U61" s="6"/>
      <c r="V61" s="6"/>
    </row>
    <row r="62" spans="1:22" ht="15.75" x14ac:dyDescent="0.25">
      <c r="A62" s="9" t="s">
        <v>57</v>
      </c>
      <c r="B62" s="13">
        <v>300000</v>
      </c>
      <c r="C62" s="72">
        <f>C63</f>
        <v>122730</v>
      </c>
      <c r="D62" s="14">
        <f t="shared" si="36"/>
        <v>121130</v>
      </c>
      <c r="E62" s="14">
        <f t="shared" si="37"/>
        <v>44262</v>
      </c>
      <c r="F62" s="14">
        <f t="shared" ref="F62:M62" si="39">F63+F66+F69+F72+F75+F78+F81</f>
        <v>0</v>
      </c>
      <c r="G62" s="14">
        <f t="shared" si="39"/>
        <v>0</v>
      </c>
      <c r="H62" s="14">
        <f t="shared" si="39"/>
        <v>0</v>
      </c>
      <c r="I62" s="14"/>
      <c r="J62" s="14">
        <f t="shared" si="39"/>
        <v>122730</v>
      </c>
      <c r="K62" s="14">
        <f t="shared" si="39"/>
        <v>122730</v>
      </c>
      <c r="L62" s="14">
        <f t="shared" si="39"/>
        <v>121130</v>
      </c>
      <c r="M62" s="14">
        <f t="shared" si="39"/>
        <v>44262</v>
      </c>
      <c r="N62" s="14"/>
      <c r="O62" s="14"/>
      <c r="P62" s="14"/>
      <c r="Q62" s="14"/>
      <c r="T62" s="6"/>
      <c r="U62" s="6"/>
      <c r="V62" s="6"/>
    </row>
    <row r="63" spans="1:22" ht="31.5" x14ac:dyDescent="0.25">
      <c r="A63" s="16" t="s">
        <v>58</v>
      </c>
      <c r="B63" s="13">
        <v>301000</v>
      </c>
      <c r="C63" s="72">
        <f>C64+C65</f>
        <v>122730</v>
      </c>
      <c r="D63" s="14">
        <f t="shared" si="36"/>
        <v>121130</v>
      </c>
      <c r="E63" s="14">
        <f t="shared" si="37"/>
        <v>44262</v>
      </c>
      <c r="F63" s="14">
        <f>F64-F65</f>
        <v>0</v>
      </c>
      <c r="G63" s="14">
        <f>G64-G65</f>
        <v>0</v>
      </c>
      <c r="H63" s="14">
        <f>H64-H65</f>
        <v>0</v>
      </c>
      <c r="I63" s="14"/>
      <c r="J63" s="14">
        <f>J64+J65</f>
        <v>122730</v>
      </c>
      <c r="K63" s="14">
        <f>K64+K65</f>
        <v>122730</v>
      </c>
      <c r="L63" s="14">
        <f>L64+L65</f>
        <v>121130</v>
      </c>
      <c r="M63" s="14">
        <f>M64+M65</f>
        <v>44262</v>
      </c>
      <c r="N63" s="14"/>
      <c r="O63" s="14"/>
      <c r="P63" s="14"/>
      <c r="Q63" s="14"/>
      <c r="T63" s="6"/>
      <c r="U63" s="6"/>
      <c r="V63" s="6"/>
    </row>
    <row r="64" spans="1:22" ht="15.75" x14ac:dyDescent="0.25">
      <c r="A64" s="18" t="s">
        <v>25</v>
      </c>
      <c r="B64" s="20">
        <v>301100</v>
      </c>
      <c r="C64" s="70">
        <f>F64+J64</f>
        <v>125430</v>
      </c>
      <c r="D64" s="14">
        <f t="shared" si="36"/>
        <v>125430</v>
      </c>
      <c r="E64" s="14">
        <f t="shared" si="37"/>
        <v>46239.8</v>
      </c>
      <c r="F64" s="21"/>
      <c r="G64" s="21"/>
      <c r="H64" s="21"/>
      <c r="I64" s="28"/>
      <c r="J64" s="28">
        <v>125430</v>
      </c>
      <c r="K64" s="28">
        <v>125430</v>
      </c>
      <c r="L64" s="28">
        <v>125430</v>
      </c>
      <c r="M64" s="21">
        <v>46239.8</v>
      </c>
      <c r="N64" s="21"/>
      <c r="O64" s="21"/>
      <c r="P64" s="21"/>
      <c r="Q64" s="21"/>
      <c r="T64" s="6"/>
      <c r="U64" s="6"/>
      <c r="V64" s="6"/>
    </row>
    <row r="65" spans="1:22" ht="15.75" x14ac:dyDescent="0.25">
      <c r="A65" s="18" t="s">
        <v>26</v>
      </c>
      <c r="B65" s="20">
        <v>301200</v>
      </c>
      <c r="C65" s="70">
        <f t="shared" ref="C65:C87" si="40">F65+J65</f>
        <v>-2700</v>
      </c>
      <c r="D65" s="14">
        <f t="shared" si="36"/>
        <v>-4300</v>
      </c>
      <c r="E65" s="14">
        <f t="shared" si="37"/>
        <v>-1977.8</v>
      </c>
      <c r="F65" s="21"/>
      <c r="G65" s="21"/>
      <c r="H65" s="21"/>
      <c r="I65" s="28"/>
      <c r="J65" s="28">
        <v>-2700</v>
      </c>
      <c r="K65" s="28">
        <v>-2700</v>
      </c>
      <c r="L65" s="28">
        <v>-4300</v>
      </c>
      <c r="M65" s="21">
        <v>-1977.8</v>
      </c>
      <c r="N65" s="21"/>
      <c r="O65" s="21"/>
      <c r="P65" s="21"/>
      <c r="Q65" s="21"/>
      <c r="T65" s="6"/>
      <c r="U65" s="6"/>
      <c r="V65" s="6"/>
    </row>
    <row r="66" spans="1:22" ht="31.5" hidden="1" x14ac:dyDescent="0.25">
      <c r="A66" s="16" t="s">
        <v>59</v>
      </c>
      <c r="B66" s="13">
        <v>302000</v>
      </c>
      <c r="C66" s="70">
        <f t="shared" si="40"/>
        <v>0</v>
      </c>
      <c r="D66" s="14" t="e">
        <f t="shared" ref="D66" si="41">#REF!+#REF!</f>
        <v>#REF!</v>
      </c>
      <c r="E66" s="14" t="e">
        <f t="shared" ref="E66" si="42">#REF!+#REF!</f>
        <v>#REF!</v>
      </c>
      <c r="F66" s="14">
        <f t="shared" ref="F66:L66" si="43">F67-F68</f>
        <v>0</v>
      </c>
      <c r="G66" s="14">
        <f t="shared" si="43"/>
        <v>0</v>
      </c>
      <c r="H66" s="14">
        <f t="shared" si="43"/>
        <v>0</v>
      </c>
      <c r="I66" s="14"/>
      <c r="J66" s="14">
        <f t="shared" si="43"/>
        <v>0</v>
      </c>
      <c r="K66" s="14">
        <f t="shared" si="43"/>
        <v>0</v>
      </c>
      <c r="L66" s="14">
        <f t="shared" si="43"/>
        <v>0</v>
      </c>
      <c r="M66" s="14"/>
      <c r="N66" s="14"/>
      <c r="O66" s="14"/>
      <c r="P66" s="14"/>
      <c r="Q66" s="14"/>
      <c r="T66" s="6"/>
      <c r="U66" s="6"/>
      <c r="V66" s="6"/>
    </row>
    <row r="67" spans="1:22" ht="15.75" hidden="1" x14ac:dyDescent="0.25">
      <c r="A67" s="18" t="s">
        <v>25</v>
      </c>
      <c r="B67" s="20">
        <v>302100</v>
      </c>
      <c r="C67" s="70">
        <f t="shared" si="40"/>
        <v>0</v>
      </c>
      <c r="D67" s="14"/>
      <c r="E67" s="14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T67" s="6"/>
      <c r="U67" s="6"/>
      <c r="V67" s="6"/>
    </row>
    <row r="68" spans="1:22" ht="15.75" hidden="1" x14ac:dyDescent="0.25">
      <c r="A68" s="18" t="s">
        <v>26</v>
      </c>
      <c r="B68" s="20">
        <v>302200</v>
      </c>
      <c r="C68" s="70">
        <f t="shared" si="40"/>
        <v>0</v>
      </c>
      <c r="D68" s="14"/>
      <c r="E68" s="14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T68" s="6"/>
      <c r="U68" s="6"/>
      <c r="V68" s="6"/>
    </row>
    <row r="69" spans="1:22" ht="31.5" hidden="1" x14ac:dyDescent="0.25">
      <c r="A69" s="16" t="s">
        <v>60</v>
      </c>
      <c r="B69" s="13">
        <v>303000</v>
      </c>
      <c r="C69" s="70">
        <f t="shared" si="40"/>
        <v>0</v>
      </c>
      <c r="D69" s="14" t="e">
        <f>#REF!+#REF!</f>
        <v>#REF!</v>
      </c>
      <c r="E69" s="14" t="e">
        <f>#REF!+#REF!</f>
        <v>#REF!</v>
      </c>
      <c r="F69" s="14">
        <f t="shared" ref="F69:L69" si="44">F70-F71</f>
        <v>0</v>
      </c>
      <c r="G69" s="14">
        <f t="shared" si="44"/>
        <v>0</v>
      </c>
      <c r="H69" s="14">
        <f t="shared" si="44"/>
        <v>0</v>
      </c>
      <c r="I69" s="14"/>
      <c r="J69" s="14">
        <f t="shared" si="44"/>
        <v>0</v>
      </c>
      <c r="K69" s="14">
        <f t="shared" si="44"/>
        <v>0</v>
      </c>
      <c r="L69" s="14">
        <f t="shared" si="44"/>
        <v>0</v>
      </c>
      <c r="M69" s="14"/>
      <c r="N69" s="14"/>
      <c r="O69" s="14"/>
      <c r="P69" s="14"/>
      <c r="Q69" s="14"/>
      <c r="T69" s="6"/>
      <c r="U69" s="6"/>
      <c r="V69" s="6"/>
    </row>
    <row r="70" spans="1:22" ht="15.75" hidden="1" x14ac:dyDescent="0.25">
      <c r="A70" s="18" t="s">
        <v>25</v>
      </c>
      <c r="B70" s="20">
        <v>303100</v>
      </c>
      <c r="C70" s="70">
        <f t="shared" si="40"/>
        <v>0</v>
      </c>
      <c r="D70" s="14"/>
      <c r="E70" s="14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T70" s="6"/>
      <c r="U70" s="6"/>
      <c r="V70" s="6"/>
    </row>
    <row r="71" spans="1:22" ht="15.75" hidden="1" x14ac:dyDescent="0.25">
      <c r="A71" s="18" t="s">
        <v>26</v>
      </c>
      <c r="B71" s="20">
        <v>303200</v>
      </c>
      <c r="C71" s="70">
        <f t="shared" si="40"/>
        <v>0</v>
      </c>
      <c r="D71" s="14"/>
      <c r="E71" s="1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T71" s="6"/>
      <c r="U71" s="6"/>
      <c r="V71" s="6"/>
    </row>
    <row r="72" spans="1:22" ht="15.75" hidden="1" x14ac:dyDescent="0.25">
      <c r="A72" s="16" t="s">
        <v>61</v>
      </c>
      <c r="B72" s="13">
        <v>304000</v>
      </c>
      <c r="C72" s="70">
        <f t="shared" si="40"/>
        <v>0</v>
      </c>
      <c r="D72" s="14" t="e">
        <f>#REF!+#REF!</f>
        <v>#REF!</v>
      </c>
      <c r="E72" s="14" t="e">
        <f>#REF!+#REF!</f>
        <v>#REF!</v>
      </c>
      <c r="F72" s="14">
        <f t="shared" ref="F72:L72" si="45">F73-F74</f>
        <v>0</v>
      </c>
      <c r="G72" s="14">
        <f t="shared" si="45"/>
        <v>0</v>
      </c>
      <c r="H72" s="14">
        <f t="shared" si="45"/>
        <v>0</v>
      </c>
      <c r="I72" s="14"/>
      <c r="J72" s="14">
        <f t="shared" si="45"/>
        <v>0</v>
      </c>
      <c r="K72" s="14">
        <f t="shared" si="45"/>
        <v>0</v>
      </c>
      <c r="L72" s="14">
        <f t="shared" si="45"/>
        <v>0</v>
      </c>
      <c r="M72" s="14"/>
      <c r="N72" s="14"/>
      <c r="O72" s="14"/>
      <c r="P72" s="14"/>
      <c r="Q72" s="14"/>
      <c r="T72" s="6"/>
      <c r="U72" s="6"/>
      <c r="V72" s="6"/>
    </row>
    <row r="73" spans="1:22" ht="15.75" hidden="1" x14ac:dyDescent="0.25">
      <c r="A73" s="18" t="s">
        <v>25</v>
      </c>
      <c r="B73" s="20">
        <v>304100</v>
      </c>
      <c r="C73" s="70">
        <f t="shared" si="40"/>
        <v>0</v>
      </c>
      <c r="D73" s="14"/>
      <c r="E73" s="14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T73" s="6"/>
      <c r="U73" s="6"/>
      <c r="V73" s="6"/>
    </row>
    <row r="74" spans="1:22" ht="15.75" hidden="1" x14ac:dyDescent="0.25">
      <c r="A74" s="18" t="s">
        <v>26</v>
      </c>
      <c r="B74" s="20">
        <v>304200</v>
      </c>
      <c r="C74" s="70">
        <f t="shared" si="40"/>
        <v>0</v>
      </c>
      <c r="D74" s="14"/>
      <c r="E74" s="14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T74" s="6"/>
      <c r="U74" s="6"/>
      <c r="V74" s="6"/>
    </row>
    <row r="75" spans="1:22" ht="31.5" hidden="1" x14ac:dyDescent="0.25">
      <c r="A75" s="16" t="s">
        <v>62</v>
      </c>
      <c r="B75" s="13">
        <v>305000</v>
      </c>
      <c r="C75" s="70">
        <f t="shared" si="40"/>
        <v>0</v>
      </c>
      <c r="D75" s="14" t="e">
        <f>#REF!+#REF!</f>
        <v>#REF!</v>
      </c>
      <c r="E75" s="14" t="e">
        <f>#REF!+#REF!</f>
        <v>#REF!</v>
      </c>
      <c r="F75" s="14">
        <f t="shared" ref="F75:L75" si="46">F76-F77</f>
        <v>0</v>
      </c>
      <c r="G75" s="14">
        <f t="shared" si="46"/>
        <v>0</v>
      </c>
      <c r="H75" s="14">
        <f t="shared" si="46"/>
        <v>0</v>
      </c>
      <c r="I75" s="14"/>
      <c r="J75" s="14">
        <f t="shared" si="46"/>
        <v>0</v>
      </c>
      <c r="K75" s="14">
        <f t="shared" si="46"/>
        <v>0</v>
      </c>
      <c r="L75" s="14">
        <f t="shared" si="46"/>
        <v>0</v>
      </c>
      <c r="M75" s="14"/>
      <c r="N75" s="14"/>
      <c r="O75" s="14"/>
      <c r="P75" s="14"/>
      <c r="Q75" s="14"/>
      <c r="T75" s="6"/>
      <c r="U75" s="6"/>
      <c r="V75" s="6"/>
    </row>
    <row r="76" spans="1:22" ht="15.75" hidden="1" x14ac:dyDescent="0.25">
      <c r="A76" s="18" t="s">
        <v>25</v>
      </c>
      <c r="B76" s="20">
        <v>305100</v>
      </c>
      <c r="C76" s="70">
        <f t="shared" si="40"/>
        <v>0</v>
      </c>
      <c r="D76" s="14"/>
      <c r="E76" s="14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T76" s="6"/>
      <c r="U76" s="6"/>
      <c r="V76" s="6"/>
    </row>
    <row r="77" spans="1:22" ht="15.75" hidden="1" x14ac:dyDescent="0.25">
      <c r="A77" s="18" t="s">
        <v>26</v>
      </c>
      <c r="B77" s="20">
        <v>305200</v>
      </c>
      <c r="C77" s="70">
        <f t="shared" si="40"/>
        <v>0</v>
      </c>
      <c r="D77" s="14"/>
      <c r="E77" s="1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T77" s="6"/>
      <c r="U77" s="6"/>
      <c r="V77" s="6"/>
    </row>
    <row r="78" spans="1:22" ht="47.25" hidden="1" x14ac:dyDescent="0.25">
      <c r="A78" s="16" t="s">
        <v>63</v>
      </c>
      <c r="B78" s="13">
        <v>306000</v>
      </c>
      <c r="C78" s="70">
        <f t="shared" si="40"/>
        <v>0</v>
      </c>
      <c r="D78" s="14" t="e">
        <f>#REF!+#REF!</f>
        <v>#REF!</v>
      </c>
      <c r="E78" s="14" t="e">
        <f>#REF!+#REF!</f>
        <v>#REF!</v>
      </c>
      <c r="F78" s="14">
        <f t="shared" ref="F78:L78" si="47">F79-F80</f>
        <v>0</v>
      </c>
      <c r="G78" s="14">
        <f t="shared" si="47"/>
        <v>0</v>
      </c>
      <c r="H78" s="14">
        <f t="shared" si="47"/>
        <v>0</v>
      </c>
      <c r="I78" s="14"/>
      <c r="J78" s="14">
        <f t="shared" si="47"/>
        <v>0</v>
      </c>
      <c r="K78" s="14">
        <f t="shared" si="47"/>
        <v>0</v>
      </c>
      <c r="L78" s="14">
        <f t="shared" si="47"/>
        <v>0</v>
      </c>
      <c r="M78" s="14"/>
      <c r="N78" s="14"/>
      <c r="O78" s="14"/>
      <c r="P78" s="14"/>
      <c r="Q78" s="14"/>
      <c r="T78" s="6"/>
      <c r="U78" s="6"/>
      <c r="V78" s="6"/>
    </row>
    <row r="79" spans="1:22" ht="31.5" hidden="1" x14ac:dyDescent="0.25">
      <c r="A79" s="18" t="s">
        <v>64</v>
      </c>
      <c r="B79" s="20">
        <v>306100</v>
      </c>
      <c r="C79" s="70">
        <f t="shared" si="40"/>
        <v>0</v>
      </c>
      <c r="D79" s="14"/>
      <c r="E79" s="14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T79" s="6"/>
      <c r="U79" s="6"/>
      <c r="V79" s="6"/>
    </row>
    <row r="80" spans="1:22" ht="31.5" hidden="1" x14ac:dyDescent="0.25">
      <c r="A80" s="18" t="s">
        <v>47</v>
      </c>
      <c r="B80" s="20">
        <v>306200</v>
      </c>
      <c r="C80" s="70">
        <f t="shared" si="40"/>
        <v>0</v>
      </c>
      <c r="D80" s="14"/>
      <c r="E80" s="1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T80" s="6"/>
      <c r="U80" s="6"/>
      <c r="V80" s="6"/>
    </row>
    <row r="81" spans="1:22" ht="15.75" hidden="1" x14ac:dyDescent="0.25">
      <c r="A81" s="16" t="s">
        <v>48</v>
      </c>
      <c r="B81" s="13">
        <v>307000</v>
      </c>
      <c r="C81" s="70">
        <f t="shared" si="40"/>
        <v>0</v>
      </c>
      <c r="D81" s="14" t="e">
        <f>#REF!+#REF!</f>
        <v>#REF!</v>
      </c>
      <c r="E81" s="14" t="e">
        <f>#REF!+#REF!</f>
        <v>#REF!</v>
      </c>
      <c r="F81" s="14">
        <f t="shared" ref="F81:L81" si="48">F82-F83</f>
        <v>0</v>
      </c>
      <c r="G81" s="14">
        <f t="shared" si="48"/>
        <v>0</v>
      </c>
      <c r="H81" s="14">
        <f t="shared" si="48"/>
        <v>0</v>
      </c>
      <c r="I81" s="14"/>
      <c r="J81" s="14">
        <f t="shared" si="48"/>
        <v>0</v>
      </c>
      <c r="K81" s="14">
        <f t="shared" si="48"/>
        <v>0</v>
      </c>
      <c r="L81" s="14">
        <f t="shared" si="48"/>
        <v>0</v>
      </c>
      <c r="M81" s="14"/>
      <c r="N81" s="14"/>
      <c r="O81" s="14"/>
      <c r="P81" s="14"/>
      <c r="Q81" s="14"/>
      <c r="T81" s="6"/>
      <c r="U81" s="6"/>
      <c r="V81" s="6"/>
    </row>
    <row r="82" spans="1:22" ht="33" hidden="1" customHeight="1" x14ac:dyDescent="0.25">
      <c r="A82" s="18" t="s">
        <v>49</v>
      </c>
      <c r="B82" s="20">
        <v>307100</v>
      </c>
      <c r="C82" s="70">
        <f t="shared" si="40"/>
        <v>0</v>
      </c>
      <c r="D82" s="14"/>
      <c r="E82" s="14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T82" s="6"/>
      <c r="U82" s="6"/>
      <c r="V82" s="6"/>
    </row>
    <row r="83" spans="1:22" ht="32.25" hidden="1" customHeight="1" x14ac:dyDescent="0.25">
      <c r="A83" s="18" t="s">
        <v>50</v>
      </c>
      <c r="B83" s="20">
        <v>307200</v>
      </c>
      <c r="C83" s="70">
        <f t="shared" si="40"/>
        <v>0</v>
      </c>
      <c r="D83" s="14"/>
      <c r="E83" s="14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T83" s="6"/>
      <c r="U83" s="6"/>
      <c r="V83" s="6"/>
    </row>
    <row r="84" spans="1:22" ht="31.5" hidden="1" x14ac:dyDescent="0.25">
      <c r="A84" s="16" t="s">
        <v>52</v>
      </c>
      <c r="B84" s="20"/>
      <c r="C84" s="70">
        <f t="shared" si="40"/>
        <v>0</v>
      </c>
      <c r="D84" s="14" t="e">
        <f>#REF!+#REF!</f>
        <v>#REF!</v>
      </c>
      <c r="E84" s="14" t="e">
        <f>#REF!+#REF!</f>
        <v>#REF!</v>
      </c>
      <c r="F84" s="14">
        <f t="shared" ref="F84:L84" si="49">F85-F86+F87</f>
        <v>0</v>
      </c>
      <c r="G84" s="14">
        <f t="shared" si="49"/>
        <v>0</v>
      </c>
      <c r="H84" s="14">
        <f t="shared" si="49"/>
        <v>0</v>
      </c>
      <c r="I84" s="14"/>
      <c r="J84" s="14">
        <f t="shared" si="49"/>
        <v>0</v>
      </c>
      <c r="K84" s="14">
        <f t="shared" si="49"/>
        <v>0</v>
      </c>
      <c r="L84" s="14">
        <f t="shared" si="49"/>
        <v>0</v>
      </c>
      <c r="M84" s="14"/>
      <c r="N84" s="14"/>
      <c r="O84" s="14"/>
      <c r="P84" s="14"/>
      <c r="Q84" s="14"/>
      <c r="T84" s="6"/>
      <c r="U84" s="6"/>
      <c r="V84" s="6"/>
    </row>
    <row r="85" spans="1:22" ht="15.75" hidden="1" x14ac:dyDescent="0.25">
      <c r="A85" s="19" t="s">
        <v>42</v>
      </c>
      <c r="B85" s="20"/>
      <c r="C85" s="70">
        <f t="shared" si="40"/>
        <v>0</v>
      </c>
      <c r="D85" s="14"/>
      <c r="E85" s="14"/>
      <c r="F85" s="33"/>
      <c r="G85" s="33"/>
      <c r="H85" s="33"/>
      <c r="I85" s="33"/>
      <c r="J85" s="25"/>
      <c r="K85" s="25"/>
      <c r="L85" s="25"/>
      <c r="M85" s="25"/>
      <c r="N85" s="21"/>
      <c r="O85" s="21"/>
      <c r="P85" s="21"/>
      <c r="Q85" s="21"/>
      <c r="T85" s="6"/>
      <c r="U85" s="6"/>
      <c r="V85" s="6"/>
    </row>
    <row r="86" spans="1:22" ht="15.75" hidden="1" customHeight="1" x14ac:dyDescent="0.25">
      <c r="A86" s="19" t="s">
        <v>43</v>
      </c>
      <c r="B86" s="20"/>
      <c r="C86" s="70">
        <f t="shared" si="40"/>
        <v>0</v>
      </c>
      <c r="D86" s="14"/>
      <c r="E86" s="14"/>
      <c r="F86" s="33"/>
      <c r="G86" s="33"/>
      <c r="H86" s="33"/>
      <c r="I86" s="33"/>
      <c r="J86" s="29"/>
      <c r="K86" s="29"/>
      <c r="L86" s="29"/>
      <c r="M86" s="29"/>
      <c r="N86" s="21"/>
      <c r="O86" s="21"/>
      <c r="P86" s="21"/>
      <c r="Q86" s="21"/>
      <c r="T86" s="6"/>
      <c r="U86" s="6"/>
      <c r="V86" s="6"/>
    </row>
    <row r="87" spans="1:22" ht="0.75" customHeight="1" x14ac:dyDescent="0.25">
      <c r="A87" s="19" t="s">
        <v>44</v>
      </c>
      <c r="B87" s="20"/>
      <c r="C87" s="70">
        <f t="shared" si="40"/>
        <v>0</v>
      </c>
      <c r="D87" s="14" t="e">
        <f>#REF!+#REF!</f>
        <v>#REF!</v>
      </c>
      <c r="E87" s="14" t="e">
        <f>#REF!+#REF!</f>
        <v>#REF!</v>
      </c>
      <c r="F87" s="29"/>
      <c r="G87" s="29"/>
      <c r="H87" s="29"/>
      <c r="I87" s="29"/>
      <c r="J87" s="29"/>
      <c r="K87" s="29"/>
      <c r="L87" s="29"/>
      <c r="M87" s="29"/>
      <c r="N87" s="21"/>
      <c r="O87" s="21"/>
      <c r="P87" s="21"/>
      <c r="Q87" s="21"/>
      <c r="T87" s="6"/>
      <c r="U87" s="6"/>
      <c r="V87" s="6"/>
    </row>
    <row r="88" spans="1:22" ht="43.9" customHeight="1" x14ac:dyDescent="0.25">
      <c r="A88" s="9" t="s">
        <v>65</v>
      </c>
      <c r="B88" s="34"/>
      <c r="C88" s="35">
        <f t="shared" ref="C88:Q88" si="50">C9+C62</f>
        <v>-77270</v>
      </c>
      <c r="D88" s="35">
        <f>D9+D62</f>
        <v>32059.240999999922</v>
      </c>
      <c r="E88" s="35">
        <f t="shared" si="50"/>
        <v>-99778.399999999965</v>
      </c>
      <c r="F88" s="35">
        <f>F9+F62</f>
        <v>-486347.2</v>
      </c>
      <c r="G88" s="35">
        <f t="shared" si="50"/>
        <v>-3948169.62</v>
      </c>
      <c r="H88" s="35">
        <f t="shared" si="50"/>
        <v>-556656.95900000003</v>
      </c>
      <c r="I88" s="35">
        <f t="shared" si="50"/>
        <v>-268367.2</v>
      </c>
      <c r="J88" s="35">
        <f t="shared" si="50"/>
        <v>409077.2</v>
      </c>
      <c r="K88" s="35">
        <f t="shared" si="50"/>
        <v>222730</v>
      </c>
      <c r="L88" s="35">
        <f t="shared" si="50"/>
        <v>588716.19999999995</v>
      </c>
      <c r="M88" s="35">
        <f t="shared" si="50"/>
        <v>168588.80000000005</v>
      </c>
      <c r="N88" s="35">
        <f t="shared" si="50"/>
        <v>40925438</v>
      </c>
      <c r="O88" s="35">
        <f t="shared" si="50"/>
        <v>3557300</v>
      </c>
      <c r="P88" s="35">
        <f t="shared" si="50"/>
        <v>44482738</v>
      </c>
      <c r="Q88" s="35">
        <f t="shared" si="50"/>
        <v>0</v>
      </c>
      <c r="T88" s="6"/>
      <c r="U88" s="6"/>
      <c r="V88" s="6"/>
    </row>
    <row r="89" spans="1:22" ht="29.25" customHeight="1" x14ac:dyDescent="0.25">
      <c r="A89" s="43" t="s">
        <v>66</v>
      </c>
      <c r="B89" s="44"/>
      <c r="C89" s="44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T89" s="6"/>
      <c r="U89" s="6"/>
      <c r="V89" s="6"/>
    </row>
    <row r="90" spans="1:22" ht="31.5" x14ac:dyDescent="0.25">
      <c r="A90" s="47" t="s">
        <v>67</v>
      </c>
      <c r="B90" s="48">
        <v>400000</v>
      </c>
      <c r="C90" s="57">
        <f>C91+C102</f>
        <v>-77270</v>
      </c>
      <c r="D90" s="57">
        <f>D91+D102</f>
        <v>21130</v>
      </c>
      <c r="E90" s="57">
        <f>E91+E102</f>
        <v>-55738</v>
      </c>
      <c r="F90" s="57">
        <f>F91-F102</f>
        <v>0</v>
      </c>
      <c r="G90" s="57">
        <f>G91-G102</f>
        <v>0</v>
      </c>
      <c r="H90" s="57">
        <f>H91-H102</f>
        <v>0</v>
      </c>
      <c r="I90" s="57">
        <f>I91-I102</f>
        <v>0</v>
      </c>
      <c r="J90" s="57">
        <f>J91+J102</f>
        <v>-77270</v>
      </c>
      <c r="K90" s="57">
        <f>K91+K102</f>
        <v>222730</v>
      </c>
      <c r="L90" s="57">
        <f>L91+L102</f>
        <v>21130</v>
      </c>
      <c r="M90" s="57">
        <f t="shared" ref="M90:Q90" si="51">M91+M102</f>
        <v>-55738</v>
      </c>
      <c r="N90" s="57">
        <f t="shared" si="51"/>
        <v>8499738</v>
      </c>
      <c r="O90" s="57">
        <f t="shared" si="51"/>
        <v>0</v>
      </c>
      <c r="P90" s="57">
        <f t="shared" si="51"/>
        <v>8499738</v>
      </c>
      <c r="Q90" s="57">
        <f t="shared" si="51"/>
        <v>0</v>
      </c>
    </row>
    <row r="91" spans="1:22" ht="15.75" x14ac:dyDescent="0.25">
      <c r="A91" s="49" t="s">
        <v>68</v>
      </c>
      <c r="B91" s="50">
        <v>401000</v>
      </c>
      <c r="C91" s="58">
        <f t="shared" ref="C91:P91" si="52">C92+C97</f>
        <v>125430</v>
      </c>
      <c r="D91" s="58">
        <f t="shared" si="52"/>
        <v>125430</v>
      </c>
      <c r="E91" s="58">
        <f t="shared" si="52"/>
        <v>46239.8</v>
      </c>
      <c r="F91" s="58">
        <f t="shared" si="52"/>
        <v>0</v>
      </c>
      <c r="G91" s="58">
        <f t="shared" si="52"/>
        <v>0</v>
      </c>
      <c r="H91" s="58">
        <f t="shared" si="52"/>
        <v>0</v>
      </c>
      <c r="I91" s="58">
        <f t="shared" si="52"/>
        <v>0</v>
      </c>
      <c r="J91" s="58">
        <f t="shared" si="52"/>
        <v>125430</v>
      </c>
      <c r="K91" s="58">
        <f t="shared" si="52"/>
        <v>125430</v>
      </c>
      <c r="L91" s="58">
        <f t="shared" si="52"/>
        <v>125430</v>
      </c>
      <c r="M91" s="58">
        <f t="shared" si="52"/>
        <v>46239.8</v>
      </c>
      <c r="N91" s="58">
        <f t="shared" si="52"/>
        <v>2999738</v>
      </c>
      <c r="O91" s="58">
        <f t="shared" si="52"/>
        <v>0</v>
      </c>
      <c r="P91" s="58">
        <f t="shared" si="52"/>
        <v>2999738</v>
      </c>
      <c r="Q91" s="58"/>
    </row>
    <row r="92" spans="1:22" ht="15" customHeight="1" x14ac:dyDescent="0.25">
      <c r="A92" s="49" t="s">
        <v>69</v>
      </c>
      <c r="B92" s="50">
        <v>401100</v>
      </c>
      <c r="C92" s="58">
        <f>SUM(C93:C96)</f>
        <v>0</v>
      </c>
      <c r="D92" s="58">
        <f t="shared" ref="D92:P92" si="53">SUM(D93:D96)</f>
        <v>0</v>
      </c>
      <c r="E92" s="58">
        <f t="shared" si="53"/>
        <v>0</v>
      </c>
      <c r="F92" s="58">
        <f t="shared" si="53"/>
        <v>0</v>
      </c>
      <c r="G92" s="58">
        <f t="shared" si="53"/>
        <v>0</v>
      </c>
      <c r="H92" s="58">
        <f t="shared" si="53"/>
        <v>0</v>
      </c>
      <c r="I92" s="58">
        <f t="shared" si="53"/>
        <v>0</v>
      </c>
      <c r="J92" s="58">
        <f t="shared" si="53"/>
        <v>0</v>
      </c>
      <c r="K92" s="58">
        <f t="shared" si="53"/>
        <v>0</v>
      </c>
      <c r="L92" s="58">
        <f t="shared" si="53"/>
        <v>0</v>
      </c>
      <c r="M92" s="58">
        <f t="shared" si="53"/>
        <v>0</v>
      </c>
      <c r="N92" s="58">
        <f t="shared" si="53"/>
        <v>2999738</v>
      </c>
      <c r="O92" s="58">
        <f t="shared" si="53"/>
        <v>0</v>
      </c>
      <c r="P92" s="58">
        <f t="shared" si="53"/>
        <v>2999738</v>
      </c>
      <c r="Q92" s="58"/>
    </row>
    <row r="93" spans="1:22" ht="15.75" x14ac:dyDescent="0.25">
      <c r="A93" s="51" t="s">
        <v>70</v>
      </c>
      <c r="B93" s="52">
        <v>401101</v>
      </c>
      <c r="C93" s="73">
        <f>F93+J93</f>
        <v>0</v>
      </c>
      <c r="D93" s="59">
        <f>L93</f>
        <v>0</v>
      </c>
      <c r="E93" s="59">
        <f>M93</f>
        <v>0</v>
      </c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1:22" ht="15.75" x14ac:dyDescent="0.25">
      <c r="A94" s="51" t="s">
        <v>71</v>
      </c>
      <c r="B94" s="52">
        <v>401102</v>
      </c>
      <c r="C94" s="73">
        <f t="shared" ref="C94:C96" si="54">F94+J94</f>
        <v>0</v>
      </c>
      <c r="D94" s="59">
        <f>L94</f>
        <v>0</v>
      </c>
      <c r="E94" s="59">
        <f t="shared" ref="E94:I94" si="55">E37</f>
        <v>0</v>
      </c>
      <c r="F94" s="59">
        <f t="shared" si="55"/>
        <v>0</v>
      </c>
      <c r="G94" s="59">
        <f t="shared" si="55"/>
        <v>0</v>
      </c>
      <c r="H94" s="59">
        <f t="shared" si="55"/>
        <v>0</v>
      </c>
      <c r="I94" s="59">
        <f t="shared" si="55"/>
        <v>0</v>
      </c>
      <c r="J94" s="59">
        <f>J37</f>
        <v>0</v>
      </c>
      <c r="K94" s="59">
        <f>K37</f>
        <v>0</v>
      </c>
      <c r="L94" s="59">
        <f>L37</f>
        <v>0</v>
      </c>
      <c r="M94" s="59">
        <f>M37</f>
        <v>0</v>
      </c>
      <c r="N94" s="59">
        <f>N19</f>
        <v>2999738</v>
      </c>
      <c r="O94" s="59">
        <f>O19</f>
        <v>0</v>
      </c>
      <c r="P94" s="59">
        <f>P19</f>
        <v>2999738</v>
      </c>
      <c r="Q94" s="59"/>
    </row>
    <row r="95" spans="1:22" ht="15.75" x14ac:dyDescent="0.25">
      <c r="A95" s="51" t="s">
        <v>72</v>
      </c>
      <c r="B95" s="52">
        <v>401103</v>
      </c>
      <c r="C95" s="73">
        <f t="shared" si="54"/>
        <v>0</v>
      </c>
      <c r="D95" s="58"/>
      <c r="E95" s="58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spans="1:22" ht="15" customHeight="1" x14ac:dyDescent="0.25">
      <c r="A96" s="51" t="s">
        <v>73</v>
      </c>
      <c r="B96" s="52">
        <v>401104</v>
      </c>
      <c r="C96" s="73">
        <f t="shared" si="54"/>
        <v>0</v>
      </c>
      <c r="D96" s="58"/>
      <c r="E96" s="58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1:17" ht="15.75" x14ac:dyDescent="0.25">
      <c r="A97" s="49" t="s">
        <v>74</v>
      </c>
      <c r="B97" s="50">
        <v>401200</v>
      </c>
      <c r="C97" s="58">
        <f>C98+C99+C100+C101</f>
        <v>125430</v>
      </c>
      <c r="D97" s="58">
        <f>D98+D99+D100+D101</f>
        <v>125430</v>
      </c>
      <c r="E97" s="58">
        <f>E98+E99+E100+E101</f>
        <v>46239.8</v>
      </c>
      <c r="F97" s="58">
        <f t="shared" ref="F97:M97" si="56">SUM(F98:F101)</f>
        <v>0</v>
      </c>
      <c r="G97" s="58">
        <f t="shared" si="56"/>
        <v>0</v>
      </c>
      <c r="H97" s="58">
        <f t="shared" si="56"/>
        <v>0</v>
      </c>
      <c r="I97" s="58"/>
      <c r="J97" s="58">
        <f t="shared" si="56"/>
        <v>125430</v>
      </c>
      <c r="K97" s="58">
        <f t="shared" si="56"/>
        <v>125430</v>
      </c>
      <c r="L97" s="58">
        <f t="shared" si="56"/>
        <v>125430</v>
      </c>
      <c r="M97" s="58">
        <f t="shared" si="56"/>
        <v>46239.8</v>
      </c>
      <c r="N97" s="58"/>
      <c r="O97" s="58"/>
      <c r="P97" s="58"/>
      <c r="Q97" s="58"/>
    </row>
    <row r="98" spans="1:17" ht="15.75" x14ac:dyDescent="0.25">
      <c r="A98" s="51" t="s">
        <v>70</v>
      </c>
      <c r="B98" s="52">
        <v>401201</v>
      </c>
      <c r="C98" s="73">
        <f>F98+J98</f>
        <v>0</v>
      </c>
      <c r="D98" s="58"/>
      <c r="E98" s="58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spans="1:17" ht="15.75" x14ac:dyDescent="0.25">
      <c r="A99" s="51" t="s">
        <v>71</v>
      </c>
      <c r="B99" s="52">
        <v>401202</v>
      </c>
      <c r="C99" s="73">
        <f t="shared" ref="C99:C101" si="57">F99+J99</f>
        <v>125430</v>
      </c>
      <c r="D99" s="59">
        <f t="shared" ref="D99:E99" si="58">D64</f>
        <v>125430</v>
      </c>
      <c r="E99" s="59">
        <f t="shared" si="58"/>
        <v>46239.8</v>
      </c>
      <c r="F99" s="59"/>
      <c r="G99" s="59"/>
      <c r="H99" s="59"/>
      <c r="I99" s="59"/>
      <c r="J99" s="59">
        <f>J64</f>
        <v>125430</v>
      </c>
      <c r="K99" s="59">
        <f t="shared" ref="K99:Q99" si="59">K64</f>
        <v>125430</v>
      </c>
      <c r="L99" s="59">
        <f t="shared" si="59"/>
        <v>125430</v>
      </c>
      <c r="M99" s="59">
        <f t="shared" si="59"/>
        <v>46239.8</v>
      </c>
      <c r="N99" s="59">
        <f t="shared" si="59"/>
        <v>0</v>
      </c>
      <c r="O99" s="59">
        <f t="shared" si="59"/>
        <v>0</v>
      </c>
      <c r="P99" s="59">
        <f t="shared" si="59"/>
        <v>0</v>
      </c>
      <c r="Q99" s="59">
        <f t="shared" si="59"/>
        <v>0</v>
      </c>
    </row>
    <row r="100" spans="1:17" ht="15.75" x14ac:dyDescent="0.25">
      <c r="A100" s="51" t="s">
        <v>72</v>
      </c>
      <c r="B100" s="52">
        <v>401203</v>
      </c>
      <c r="C100" s="73">
        <f t="shared" si="57"/>
        <v>0</v>
      </c>
      <c r="D100" s="58"/>
      <c r="E100" s="58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1:17" ht="15.75" x14ac:dyDescent="0.25">
      <c r="A101" s="51" t="s">
        <v>73</v>
      </c>
      <c r="B101" s="52">
        <v>401204</v>
      </c>
      <c r="C101" s="73">
        <f t="shared" si="57"/>
        <v>0</v>
      </c>
      <c r="D101" s="58"/>
      <c r="E101" s="58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</row>
    <row r="102" spans="1:17" ht="15.75" x14ac:dyDescent="0.25">
      <c r="A102" s="49" t="s">
        <v>75</v>
      </c>
      <c r="B102" s="50">
        <v>402000</v>
      </c>
      <c r="C102" s="74">
        <f>C103+C108</f>
        <v>-202700</v>
      </c>
      <c r="D102" s="58">
        <f>H102+L102</f>
        <v>-104300</v>
      </c>
      <c r="E102" s="58">
        <f t="shared" ref="E102:E103" si="60">I102+M102</f>
        <v>-101977.8</v>
      </c>
      <c r="F102" s="58">
        <f t="shared" ref="F102:P102" si="61">F103+F108</f>
        <v>0</v>
      </c>
      <c r="G102" s="58">
        <f t="shared" si="61"/>
        <v>0</v>
      </c>
      <c r="H102" s="58">
        <f t="shared" si="61"/>
        <v>0</v>
      </c>
      <c r="I102" s="58">
        <f t="shared" si="61"/>
        <v>0</v>
      </c>
      <c r="J102" s="58">
        <f t="shared" si="61"/>
        <v>-202700</v>
      </c>
      <c r="K102" s="58">
        <f t="shared" si="61"/>
        <v>97300</v>
      </c>
      <c r="L102" s="58">
        <f t="shared" si="61"/>
        <v>-104300</v>
      </c>
      <c r="M102" s="58">
        <f t="shared" si="61"/>
        <v>-101977.8</v>
      </c>
      <c r="N102" s="58">
        <f t="shared" si="61"/>
        <v>5500000</v>
      </c>
      <c r="O102" s="58">
        <f t="shared" si="61"/>
        <v>0</v>
      </c>
      <c r="P102" s="58">
        <f t="shared" si="61"/>
        <v>5500000</v>
      </c>
      <c r="Q102" s="58"/>
    </row>
    <row r="103" spans="1:17" ht="15.75" x14ac:dyDescent="0.25">
      <c r="A103" s="49" t="s">
        <v>76</v>
      </c>
      <c r="B103" s="50">
        <v>402100</v>
      </c>
      <c r="C103" s="74">
        <f>C104+C105+C106</f>
        <v>-200000</v>
      </c>
      <c r="D103" s="58">
        <f t="shared" ref="D103:D127" si="62">H103+L103</f>
        <v>-100000</v>
      </c>
      <c r="E103" s="58">
        <f t="shared" si="60"/>
        <v>-100000</v>
      </c>
      <c r="F103" s="58">
        <f t="shared" ref="F103:P103" si="63">SUM(F104:F107)</f>
        <v>0</v>
      </c>
      <c r="G103" s="58">
        <f t="shared" si="63"/>
        <v>0</v>
      </c>
      <c r="H103" s="58">
        <f t="shared" si="63"/>
        <v>0</v>
      </c>
      <c r="I103" s="58">
        <f t="shared" si="63"/>
        <v>0</v>
      </c>
      <c r="J103" s="58">
        <f t="shared" si="63"/>
        <v>-200000</v>
      </c>
      <c r="K103" s="58">
        <f t="shared" si="63"/>
        <v>100000</v>
      </c>
      <c r="L103" s="58">
        <f t="shared" si="63"/>
        <v>-100000</v>
      </c>
      <c r="M103" s="58">
        <f t="shared" si="63"/>
        <v>-100000</v>
      </c>
      <c r="N103" s="58">
        <f t="shared" si="63"/>
        <v>5500000</v>
      </c>
      <c r="O103" s="58">
        <f t="shared" si="63"/>
        <v>0</v>
      </c>
      <c r="P103" s="58">
        <f t="shared" si="63"/>
        <v>5500000</v>
      </c>
      <c r="Q103" s="58"/>
    </row>
    <row r="104" spans="1:17" ht="15.75" x14ac:dyDescent="0.25">
      <c r="A104" s="51" t="s">
        <v>70</v>
      </c>
      <c r="B104" s="52">
        <v>402101</v>
      </c>
      <c r="C104" s="73">
        <f>F104+J104</f>
        <v>0</v>
      </c>
      <c r="D104" s="58">
        <f t="shared" si="62"/>
        <v>0</v>
      </c>
      <c r="E104" s="58">
        <f>I104+M104</f>
        <v>0</v>
      </c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>
        <f>N104+O104</f>
        <v>0</v>
      </c>
      <c r="Q104" s="59"/>
    </row>
    <row r="105" spans="1:17" ht="15" customHeight="1" x14ac:dyDescent="0.25">
      <c r="A105" s="51" t="s">
        <v>71</v>
      </c>
      <c r="B105" s="52">
        <v>402102</v>
      </c>
      <c r="C105" s="73">
        <f t="shared" ref="C105:C107" si="64">F105+J105</f>
        <v>-200000</v>
      </c>
      <c r="D105" s="58">
        <f>H105+L105</f>
        <v>-100000</v>
      </c>
      <c r="E105" s="58">
        <f t="shared" ref="E105:E127" si="65">I105+M105</f>
        <v>-100000</v>
      </c>
      <c r="F105" s="59"/>
      <c r="G105" s="59"/>
      <c r="H105" s="59"/>
      <c r="I105" s="59"/>
      <c r="J105" s="59">
        <f>J38</f>
        <v>-200000</v>
      </c>
      <c r="K105" s="59">
        <f t="shared" ref="K105:M105" si="66">K38</f>
        <v>100000</v>
      </c>
      <c r="L105" s="59">
        <f t="shared" si="66"/>
        <v>-100000</v>
      </c>
      <c r="M105" s="59">
        <f t="shared" si="66"/>
        <v>-100000</v>
      </c>
      <c r="N105" s="59">
        <v>5500000</v>
      </c>
      <c r="O105" s="59"/>
      <c r="P105" s="59">
        <f>N105+O105</f>
        <v>5500000</v>
      </c>
      <c r="Q105" s="59"/>
    </row>
    <row r="106" spans="1:17" ht="14.25" customHeight="1" x14ac:dyDescent="0.25">
      <c r="A106" s="51" t="s">
        <v>72</v>
      </c>
      <c r="B106" s="52">
        <v>402103</v>
      </c>
      <c r="C106" s="73">
        <f t="shared" si="64"/>
        <v>0</v>
      </c>
      <c r="D106" s="58">
        <f t="shared" si="62"/>
        <v>0</v>
      </c>
      <c r="E106" s="58">
        <f t="shared" si="65"/>
        <v>0</v>
      </c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</row>
    <row r="107" spans="1:17" ht="15.75" x14ac:dyDescent="0.25">
      <c r="A107" s="51" t="s">
        <v>73</v>
      </c>
      <c r="B107" s="52">
        <v>402104</v>
      </c>
      <c r="C107" s="73">
        <f t="shared" si="64"/>
        <v>0</v>
      </c>
      <c r="D107" s="58">
        <f t="shared" si="62"/>
        <v>0</v>
      </c>
      <c r="E107" s="58">
        <f t="shared" si="65"/>
        <v>0</v>
      </c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</row>
    <row r="108" spans="1:17" ht="15.75" x14ac:dyDescent="0.25">
      <c r="A108" s="49" t="s">
        <v>77</v>
      </c>
      <c r="B108" s="50">
        <v>402200</v>
      </c>
      <c r="C108" s="80">
        <f>C109+C110+C111+C112</f>
        <v>-2700</v>
      </c>
      <c r="D108" s="58">
        <f t="shared" si="62"/>
        <v>-4300</v>
      </c>
      <c r="E108" s="58">
        <f t="shared" si="65"/>
        <v>-1977.8</v>
      </c>
      <c r="F108" s="58">
        <f t="shared" ref="F108:L108" si="67">SUM(F109:F112)</f>
        <v>0</v>
      </c>
      <c r="G108" s="58">
        <f t="shared" si="67"/>
        <v>0</v>
      </c>
      <c r="H108" s="58">
        <f t="shared" si="67"/>
        <v>0</v>
      </c>
      <c r="I108" s="58"/>
      <c r="J108" s="58">
        <f t="shared" si="67"/>
        <v>-2700</v>
      </c>
      <c r="K108" s="58">
        <f t="shared" si="67"/>
        <v>-2700</v>
      </c>
      <c r="L108" s="58">
        <f t="shared" si="67"/>
        <v>-4300</v>
      </c>
      <c r="M108" s="58">
        <f>SUM(M109:M112)</f>
        <v>-1977.8</v>
      </c>
      <c r="N108" s="58"/>
      <c r="O108" s="58"/>
      <c r="P108" s="58"/>
      <c r="Q108" s="58"/>
    </row>
    <row r="109" spans="1:17" ht="15.75" x14ac:dyDescent="0.25">
      <c r="A109" s="51" t="s">
        <v>70</v>
      </c>
      <c r="B109" s="52">
        <v>402201</v>
      </c>
      <c r="C109" s="73">
        <f>F109+J109</f>
        <v>0</v>
      </c>
      <c r="D109" s="58">
        <f t="shared" si="62"/>
        <v>0</v>
      </c>
      <c r="E109" s="58">
        <f t="shared" si="65"/>
        <v>0</v>
      </c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  <row r="110" spans="1:17" ht="15.75" x14ac:dyDescent="0.25">
      <c r="A110" s="51" t="s">
        <v>71</v>
      </c>
      <c r="B110" s="52">
        <v>402202</v>
      </c>
      <c r="C110" s="73">
        <f t="shared" ref="C110:C112" si="68">F110+J110</f>
        <v>-2700</v>
      </c>
      <c r="D110" s="58">
        <f t="shared" si="62"/>
        <v>-4300</v>
      </c>
      <c r="E110" s="58">
        <f t="shared" si="65"/>
        <v>-1977.8</v>
      </c>
      <c r="F110" s="59"/>
      <c r="G110" s="59"/>
      <c r="H110" s="59"/>
      <c r="I110" s="59"/>
      <c r="J110" s="59">
        <f>J65</f>
        <v>-2700</v>
      </c>
      <c r="K110" s="59">
        <f>K65</f>
        <v>-2700</v>
      </c>
      <c r="L110" s="59">
        <f>L65</f>
        <v>-4300</v>
      </c>
      <c r="M110" s="59">
        <f>M65</f>
        <v>-1977.8</v>
      </c>
      <c r="N110" s="59"/>
      <c r="O110" s="59"/>
      <c r="P110" s="59"/>
      <c r="Q110" s="59"/>
    </row>
    <row r="111" spans="1:17" ht="15.75" x14ac:dyDescent="0.25">
      <c r="A111" s="51" t="s">
        <v>72</v>
      </c>
      <c r="B111" s="52">
        <v>402203</v>
      </c>
      <c r="C111" s="73">
        <f t="shared" si="68"/>
        <v>0</v>
      </c>
      <c r="D111" s="58">
        <f t="shared" si="62"/>
        <v>0</v>
      </c>
      <c r="E111" s="58">
        <f t="shared" si="65"/>
        <v>0</v>
      </c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</row>
    <row r="112" spans="1:17" ht="15.75" x14ac:dyDescent="0.25">
      <c r="A112" s="51" t="s">
        <v>73</v>
      </c>
      <c r="B112" s="52">
        <v>402204</v>
      </c>
      <c r="C112" s="73">
        <f t="shared" si="68"/>
        <v>0</v>
      </c>
      <c r="D112" s="58">
        <f t="shared" si="62"/>
        <v>0</v>
      </c>
      <c r="E112" s="58">
        <f t="shared" si="65"/>
        <v>0</v>
      </c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spans="1:20" ht="31.5" x14ac:dyDescent="0.25">
      <c r="A113" s="47" t="s">
        <v>78</v>
      </c>
      <c r="B113" s="48">
        <v>600000</v>
      </c>
      <c r="C113" s="76">
        <f>C114+C117</f>
        <v>0</v>
      </c>
      <c r="D113" s="58">
        <f t="shared" si="62"/>
        <v>10929.240999999922</v>
      </c>
      <c r="E113" s="58">
        <f t="shared" si="65"/>
        <v>-44040.399999999994</v>
      </c>
      <c r="F113" s="57">
        <f t="shared" ref="F113:K113" si="69">F114+F117+F124+F125+F123</f>
        <v>-486347.2</v>
      </c>
      <c r="G113" s="57">
        <f t="shared" si="69"/>
        <v>-3948169.62</v>
      </c>
      <c r="H113" s="57">
        <f>H114+H117+H124+H125+H123</f>
        <v>-556656.95900000003</v>
      </c>
      <c r="I113" s="57">
        <f t="shared" si="69"/>
        <v>-268367.2</v>
      </c>
      <c r="J113" s="57">
        <f t="shared" si="69"/>
        <v>486347.2</v>
      </c>
      <c r="K113" s="57">
        <f t="shared" si="69"/>
        <v>0</v>
      </c>
      <c r="L113" s="57">
        <f>L114+L117+L124+L125+L123</f>
        <v>567586.19999999995</v>
      </c>
      <c r="M113" s="57">
        <f>M114+M117+M124+M125+M123</f>
        <v>224326.80000000002</v>
      </c>
      <c r="N113" s="57">
        <f>N114+N117+N124+N125</f>
        <v>43425700</v>
      </c>
      <c r="O113" s="57">
        <f>O114+O117+O124+O125</f>
        <v>3557300</v>
      </c>
      <c r="P113" s="57">
        <f>P114+P117+P124+P125</f>
        <v>46983000</v>
      </c>
      <c r="Q113" s="57">
        <f>Q114+Q117+Q124+Q125</f>
        <v>0</v>
      </c>
    </row>
    <row r="114" spans="1:20" ht="39" customHeight="1" x14ac:dyDescent="0.25">
      <c r="A114" s="49" t="s">
        <v>45</v>
      </c>
      <c r="B114" s="53">
        <v>601000</v>
      </c>
      <c r="C114" s="77">
        <f>C115+C116</f>
        <v>0</v>
      </c>
      <c r="D114" s="58">
        <f t="shared" si="62"/>
        <v>0</v>
      </c>
      <c r="E114" s="58">
        <f t="shared" si="65"/>
        <v>0</v>
      </c>
      <c r="F114" s="60">
        <f>F115-F116</f>
        <v>0</v>
      </c>
      <c r="G114" s="60">
        <f t="shared" ref="G114:P114" si="70">G115-G116</f>
        <v>0</v>
      </c>
      <c r="H114" s="60">
        <f t="shared" si="70"/>
        <v>0</v>
      </c>
      <c r="I114" s="60">
        <f t="shared" si="70"/>
        <v>0</v>
      </c>
      <c r="J114" s="60">
        <f t="shared" si="70"/>
        <v>0</v>
      </c>
      <c r="K114" s="60">
        <f t="shared" si="70"/>
        <v>0</v>
      </c>
      <c r="L114" s="60">
        <f>L115+L116</f>
        <v>0</v>
      </c>
      <c r="M114" s="60">
        <f>M115+M116</f>
        <v>0</v>
      </c>
      <c r="N114" s="60">
        <f t="shared" si="70"/>
        <v>0</v>
      </c>
      <c r="O114" s="60">
        <f t="shared" si="70"/>
        <v>0</v>
      </c>
      <c r="P114" s="60">
        <f t="shared" si="70"/>
        <v>0</v>
      </c>
      <c r="Q114" s="60"/>
    </row>
    <row r="115" spans="1:20" ht="30.75" customHeight="1" x14ac:dyDescent="0.25">
      <c r="A115" s="51" t="s">
        <v>46</v>
      </c>
      <c r="B115" s="52">
        <v>601100</v>
      </c>
      <c r="C115" s="78">
        <f>F115+J115</f>
        <v>0</v>
      </c>
      <c r="D115" s="58">
        <f t="shared" si="62"/>
        <v>0</v>
      </c>
      <c r="E115" s="58">
        <f t="shared" si="65"/>
        <v>0</v>
      </c>
      <c r="F115" s="59">
        <f>F45+F79</f>
        <v>0</v>
      </c>
      <c r="G115" s="59">
        <f t="shared" ref="G115:P115" si="71">G45+G79</f>
        <v>0</v>
      </c>
      <c r="H115" s="59">
        <f t="shared" si="71"/>
        <v>0</v>
      </c>
      <c r="I115" s="59">
        <f t="shared" si="71"/>
        <v>0</v>
      </c>
      <c r="J115" s="59">
        <f t="shared" si="71"/>
        <v>0</v>
      </c>
      <c r="K115" s="59">
        <f t="shared" si="71"/>
        <v>0</v>
      </c>
      <c r="L115" s="59">
        <f t="shared" si="71"/>
        <v>0</v>
      </c>
      <c r="M115" s="59">
        <f t="shared" si="71"/>
        <v>0</v>
      </c>
      <c r="N115" s="59">
        <f t="shared" si="71"/>
        <v>0</v>
      </c>
      <c r="O115" s="59">
        <f t="shared" si="71"/>
        <v>0</v>
      </c>
      <c r="P115" s="59">
        <f t="shared" si="71"/>
        <v>0</v>
      </c>
      <c r="Q115" s="59"/>
    </row>
    <row r="116" spans="1:20" ht="30" customHeight="1" x14ac:dyDescent="0.25">
      <c r="A116" s="51" t="s">
        <v>47</v>
      </c>
      <c r="B116" s="52">
        <v>601200</v>
      </c>
      <c r="C116" s="78">
        <f>F116+J116</f>
        <v>0</v>
      </c>
      <c r="D116" s="58">
        <f t="shared" si="62"/>
        <v>0</v>
      </c>
      <c r="E116" s="58">
        <f t="shared" si="65"/>
        <v>0</v>
      </c>
      <c r="F116" s="59"/>
      <c r="G116" s="59"/>
      <c r="H116" s="59"/>
      <c r="I116" s="59"/>
      <c r="J116" s="59">
        <f>J46</f>
        <v>0</v>
      </c>
      <c r="K116" s="59">
        <f>K46</f>
        <v>0</v>
      </c>
      <c r="L116" s="59">
        <f>L46</f>
        <v>0</v>
      </c>
      <c r="M116" s="59">
        <f>M46</f>
        <v>0</v>
      </c>
      <c r="N116" s="59">
        <f>N46+N80</f>
        <v>0</v>
      </c>
      <c r="O116" s="59">
        <f>O46+O80</f>
        <v>0</v>
      </c>
      <c r="P116" s="59">
        <f>P46+P80</f>
        <v>0</v>
      </c>
      <c r="Q116" s="59"/>
    </row>
    <row r="117" spans="1:20" ht="15.75" x14ac:dyDescent="0.25">
      <c r="A117" s="49" t="s">
        <v>79</v>
      </c>
      <c r="B117" s="53">
        <v>602000</v>
      </c>
      <c r="C117" s="81">
        <f>C118+C119+C120+C123</f>
        <v>0</v>
      </c>
      <c r="D117" s="58">
        <f t="shared" si="62"/>
        <v>10929.241</v>
      </c>
      <c r="E117" s="58">
        <f t="shared" si="65"/>
        <v>-44040.4</v>
      </c>
      <c r="F117" s="60">
        <f t="shared" ref="F117:P117" si="72">(F118-F119+F120)</f>
        <v>0</v>
      </c>
      <c r="G117" s="60">
        <f t="shared" si="72"/>
        <v>300000</v>
      </c>
      <c r="H117" s="60">
        <f t="shared" si="72"/>
        <v>6648.6409999999996</v>
      </c>
      <c r="I117" s="60">
        <f t="shared" si="72"/>
        <v>-25480</v>
      </c>
      <c r="J117" s="60">
        <f t="shared" si="72"/>
        <v>0</v>
      </c>
      <c r="K117" s="60">
        <f t="shared" si="72"/>
        <v>0</v>
      </c>
      <c r="L117" s="60">
        <f>(L118-L119+L120)</f>
        <v>4280.6000000000004</v>
      </c>
      <c r="M117" s="60">
        <f t="shared" si="72"/>
        <v>-18560.400000000001</v>
      </c>
      <c r="N117" s="60">
        <f t="shared" si="72"/>
        <v>43425700</v>
      </c>
      <c r="O117" s="60">
        <f t="shared" si="72"/>
        <v>3557300</v>
      </c>
      <c r="P117" s="60">
        <f t="shared" si="72"/>
        <v>46983000</v>
      </c>
      <c r="Q117" s="60"/>
    </row>
    <row r="118" spans="1:20" ht="15.75" x14ac:dyDescent="0.25">
      <c r="A118" s="51" t="s">
        <v>42</v>
      </c>
      <c r="B118" s="54">
        <v>602100</v>
      </c>
      <c r="C118" s="79">
        <f>F118+J118</f>
        <v>0</v>
      </c>
      <c r="D118" s="59">
        <f t="shared" si="62"/>
        <v>10929.241</v>
      </c>
      <c r="E118" s="59">
        <f t="shared" si="65"/>
        <v>28940.300000000003</v>
      </c>
      <c r="F118" s="61">
        <f>F41+F52</f>
        <v>0</v>
      </c>
      <c r="G118" s="61">
        <f t="shared" ref="G118:P119" si="73">G41+G52</f>
        <v>300000</v>
      </c>
      <c r="H118" s="61">
        <f t="shared" si="73"/>
        <v>6648.6409999999996</v>
      </c>
      <c r="I118" s="61">
        <f t="shared" si="73"/>
        <v>9679.4</v>
      </c>
      <c r="J118" s="61">
        <f>J41+J52</f>
        <v>0</v>
      </c>
      <c r="K118" s="61">
        <f t="shared" si="73"/>
        <v>0</v>
      </c>
      <c r="L118" s="61">
        <f t="shared" si="73"/>
        <v>4280.6000000000004</v>
      </c>
      <c r="M118" s="61">
        <f t="shared" si="73"/>
        <v>19260.900000000001</v>
      </c>
      <c r="N118" s="61">
        <f t="shared" si="73"/>
        <v>100000</v>
      </c>
      <c r="O118" s="61">
        <f t="shared" si="73"/>
        <v>30000</v>
      </c>
      <c r="P118" s="61">
        <f t="shared" si="73"/>
        <v>130000</v>
      </c>
      <c r="Q118" s="61"/>
    </row>
    <row r="119" spans="1:20" ht="15.75" x14ac:dyDescent="0.25">
      <c r="A119" s="51" t="s">
        <v>43</v>
      </c>
      <c r="B119" s="54">
        <v>602200</v>
      </c>
      <c r="C119" s="79">
        <f>F119+J119</f>
        <v>0</v>
      </c>
      <c r="D119" s="59">
        <f t="shared" si="62"/>
        <v>0</v>
      </c>
      <c r="E119" s="59">
        <f t="shared" si="65"/>
        <v>75663.700000000012</v>
      </c>
      <c r="F119" s="61">
        <f>F42+F53</f>
        <v>0</v>
      </c>
      <c r="G119" s="61">
        <f t="shared" si="73"/>
        <v>0</v>
      </c>
      <c r="H119" s="61">
        <f t="shared" si="73"/>
        <v>0</v>
      </c>
      <c r="I119" s="61">
        <f t="shared" si="73"/>
        <v>36218.400000000001</v>
      </c>
      <c r="J119" s="61">
        <f t="shared" si="73"/>
        <v>0</v>
      </c>
      <c r="K119" s="61">
        <f t="shared" si="73"/>
        <v>0</v>
      </c>
      <c r="L119" s="61">
        <f t="shared" si="73"/>
        <v>0</v>
      </c>
      <c r="M119" s="61">
        <f t="shared" si="73"/>
        <v>39445.300000000003</v>
      </c>
      <c r="N119" s="61">
        <f t="shared" si="73"/>
        <v>0</v>
      </c>
      <c r="O119" s="61">
        <f t="shared" si="73"/>
        <v>0</v>
      </c>
      <c r="P119" s="61">
        <f t="shared" si="73"/>
        <v>0</v>
      </c>
      <c r="Q119" s="61"/>
      <c r="S119" s="32"/>
    </row>
    <row r="120" spans="1:20" s="30" customFormat="1" ht="15" customHeight="1" x14ac:dyDescent="0.25">
      <c r="A120" s="49" t="s">
        <v>44</v>
      </c>
      <c r="B120" s="50">
        <v>602300</v>
      </c>
      <c r="C120" s="75">
        <f>D120+J120</f>
        <v>0</v>
      </c>
      <c r="D120" s="58">
        <f t="shared" si="62"/>
        <v>0</v>
      </c>
      <c r="E120" s="58">
        <f t="shared" si="65"/>
        <v>2683</v>
      </c>
      <c r="F120" s="60">
        <f>F43</f>
        <v>0</v>
      </c>
      <c r="G120" s="60">
        <f>G43</f>
        <v>0</v>
      </c>
      <c r="H120" s="60">
        <f>H43</f>
        <v>0</v>
      </c>
      <c r="I120" s="60">
        <f>I43+I54</f>
        <v>1059</v>
      </c>
      <c r="J120" s="60">
        <f>J43+J54</f>
        <v>0</v>
      </c>
      <c r="K120" s="60">
        <f>K43+K54</f>
        <v>0</v>
      </c>
      <c r="L120" s="60">
        <f>L43+L54</f>
        <v>0</v>
      </c>
      <c r="M120" s="60">
        <f>M43+M54</f>
        <v>1624</v>
      </c>
      <c r="N120" s="60">
        <f>N122+N123</f>
        <v>43325700</v>
      </c>
      <c r="O120" s="60">
        <f>O122+O123</f>
        <v>3527300</v>
      </c>
      <c r="P120" s="60">
        <f>P122+P123</f>
        <v>46853000</v>
      </c>
      <c r="Q120" s="60"/>
    </row>
    <row r="121" spans="1:20" ht="31.5" hidden="1" x14ac:dyDescent="0.25">
      <c r="A121" s="51" t="s">
        <v>53</v>
      </c>
      <c r="B121" s="52"/>
      <c r="C121" s="75">
        <f t="shared" ref="C121:C122" si="74">D121+J121</f>
        <v>0</v>
      </c>
      <c r="D121" s="58">
        <f t="shared" si="62"/>
        <v>0</v>
      </c>
      <c r="E121" s="58">
        <f t="shared" si="65"/>
        <v>0</v>
      </c>
      <c r="F121" s="61"/>
      <c r="G121" s="61"/>
      <c r="H121" s="61"/>
      <c r="I121" s="61"/>
      <c r="J121" s="61"/>
      <c r="K121" s="61"/>
      <c r="L121" s="61"/>
      <c r="M121" s="61"/>
      <c r="N121" s="59"/>
      <c r="O121" s="59"/>
      <c r="P121" s="59"/>
      <c r="Q121" s="59"/>
    </row>
    <row r="122" spans="1:20" ht="31.5" hidden="1" x14ac:dyDescent="0.25">
      <c r="A122" s="51" t="s">
        <v>54</v>
      </c>
      <c r="B122" s="52">
        <v>602303</v>
      </c>
      <c r="C122" s="75">
        <f t="shared" si="74"/>
        <v>0</v>
      </c>
      <c r="D122" s="58">
        <f t="shared" si="62"/>
        <v>0</v>
      </c>
      <c r="E122" s="58">
        <f t="shared" si="65"/>
        <v>0</v>
      </c>
      <c r="F122" s="61">
        <f t="shared" ref="F122:Q122" si="75">F56</f>
        <v>0</v>
      </c>
      <c r="G122" s="61">
        <f t="shared" si="75"/>
        <v>0</v>
      </c>
      <c r="H122" s="61">
        <f t="shared" si="75"/>
        <v>0</v>
      </c>
      <c r="I122" s="61">
        <f t="shared" si="75"/>
        <v>0</v>
      </c>
      <c r="J122" s="61">
        <f t="shared" si="75"/>
        <v>0</v>
      </c>
      <c r="K122" s="61">
        <f t="shared" si="75"/>
        <v>0</v>
      </c>
      <c r="L122" s="61">
        <f t="shared" si="75"/>
        <v>0</v>
      </c>
      <c r="M122" s="61">
        <f t="shared" si="75"/>
        <v>0</v>
      </c>
      <c r="N122" s="61">
        <f t="shared" si="75"/>
        <v>0</v>
      </c>
      <c r="O122" s="61">
        <f t="shared" si="75"/>
        <v>0</v>
      </c>
      <c r="P122" s="61">
        <f t="shared" si="75"/>
        <v>0</v>
      </c>
      <c r="Q122" s="61">
        <f t="shared" si="75"/>
        <v>0</v>
      </c>
    </row>
    <row r="123" spans="1:20" ht="55.9" customHeight="1" x14ac:dyDescent="0.25">
      <c r="A123" s="51" t="s">
        <v>80</v>
      </c>
      <c r="B123" s="52">
        <v>602400</v>
      </c>
      <c r="C123" s="80">
        <f>F123+J123</f>
        <v>0</v>
      </c>
      <c r="D123" s="58">
        <f>H123+L123</f>
        <v>0</v>
      </c>
      <c r="E123" s="58">
        <f t="shared" si="65"/>
        <v>0</v>
      </c>
      <c r="F123" s="61">
        <f t="shared" ref="F123:P123" si="76">F58</f>
        <v>-486347.2</v>
      </c>
      <c r="G123" s="61">
        <f t="shared" si="76"/>
        <v>-4248169.62</v>
      </c>
      <c r="H123" s="61">
        <f t="shared" si="76"/>
        <v>-563305.6</v>
      </c>
      <c r="I123" s="61">
        <f t="shared" si="76"/>
        <v>-242887.2</v>
      </c>
      <c r="J123" s="61">
        <f t="shared" si="76"/>
        <v>486347.2</v>
      </c>
      <c r="K123" s="61">
        <f t="shared" si="76"/>
        <v>0</v>
      </c>
      <c r="L123" s="61">
        <f t="shared" si="76"/>
        <v>563305.6</v>
      </c>
      <c r="M123" s="61">
        <f t="shared" si="76"/>
        <v>242887.2</v>
      </c>
      <c r="N123" s="61">
        <f t="shared" si="76"/>
        <v>43325700</v>
      </c>
      <c r="O123" s="61">
        <f t="shared" si="76"/>
        <v>3527300</v>
      </c>
      <c r="P123" s="61">
        <f t="shared" si="76"/>
        <v>46853000</v>
      </c>
      <c r="Q123" s="61"/>
    </row>
    <row r="124" spans="1:20" ht="31.5" hidden="1" x14ac:dyDescent="0.25">
      <c r="A124" s="49" t="s">
        <v>37</v>
      </c>
      <c r="B124" s="53">
        <v>603000</v>
      </c>
      <c r="C124" s="80">
        <f t="shared" ref="C124:C127" si="77">F124+J124</f>
        <v>0</v>
      </c>
      <c r="D124" s="58">
        <f t="shared" si="62"/>
        <v>0</v>
      </c>
      <c r="E124" s="58">
        <f t="shared" si="65"/>
        <v>0</v>
      </c>
      <c r="F124" s="60">
        <f>F33</f>
        <v>0</v>
      </c>
      <c r="G124" s="60">
        <f>G33</f>
        <v>0</v>
      </c>
      <c r="H124" s="60">
        <f>H33</f>
        <v>0</v>
      </c>
      <c r="I124" s="60">
        <f>I33</f>
        <v>0</v>
      </c>
      <c r="J124" s="60"/>
      <c r="K124" s="60"/>
      <c r="L124" s="60"/>
      <c r="M124" s="60"/>
      <c r="N124" s="60"/>
      <c r="O124" s="60"/>
      <c r="P124" s="60"/>
      <c r="Q124" s="60"/>
    </row>
    <row r="125" spans="1:20" ht="31.5" hidden="1" x14ac:dyDescent="0.25">
      <c r="A125" s="49" t="s">
        <v>56</v>
      </c>
      <c r="B125" s="53">
        <v>604000</v>
      </c>
      <c r="C125" s="80">
        <f t="shared" si="77"/>
        <v>0</v>
      </c>
      <c r="D125" s="58">
        <f t="shared" si="62"/>
        <v>0</v>
      </c>
      <c r="E125" s="58">
        <f t="shared" si="65"/>
        <v>0</v>
      </c>
      <c r="F125" s="60">
        <f t="shared" ref="F125:M125" si="78">F126-F127</f>
        <v>0</v>
      </c>
      <c r="G125" s="60">
        <f t="shared" si="78"/>
        <v>0</v>
      </c>
      <c r="H125" s="60">
        <f t="shared" si="78"/>
        <v>0</v>
      </c>
      <c r="I125" s="60">
        <f t="shared" si="78"/>
        <v>0</v>
      </c>
      <c r="J125" s="60">
        <f t="shared" si="78"/>
        <v>0</v>
      </c>
      <c r="K125" s="60">
        <f t="shared" si="78"/>
        <v>0</v>
      </c>
      <c r="L125" s="60">
        <f t="shared" si="78"/>
        <v>0</v>
      </c>
      <c r="M125" s="60">
        <f t="shared" si="78"/>
        <v>0</v>
      </c>
      <c r="N125" s="60"/>
      <c r="O125" s="60"/>
      <c r="P125" s="60"/>
      <c r="Q125" s="60"/>
    </row>
    <row r="126" spans="1:20" ht="15.75" hidden="1" x14ac:dyDescent="0.25">
      <c r="A126" s="51" t="s">
        <v>42</v>
      </c>
      <c r="B126" s="54">
        <v>604100</v>
      </c>
      <c r="C126" s="80">
        <f t="shared" si="77"/>
        <v>0</v>
      </c>
      <c r="D126" s="58">
        <f t="shared" si="62"/>
        <v>0</v>
      </c>
      <c r="E126" s="58">
        <f t="shared" si="65"/>
        <v>0</v>
      </c>
      <c r="F126" s="61">
        <f>F60</f>
        <v>0</v>
      </c>
      <c r="G126" s="61">
        <f t="shared" ref="G126:M127" si="79">G60</f>
        <v>0</v>
      </c>
      <c r="H126" s="61">
        <f t="shared" si="79"/>
        <v>0</v>
      </c>
      <c r="I126" s="61">
        <f t="shared" si="79"/>
        <v>0</v>
      </c>
      <c r="J126" s="61">
        <f t="shared" si="79"/>
        <v>0</v>
      </c>
      <c r="K126" s="61">
        <f t="shared" si="79"/>
        <v>0</v>
      </c>
      <c r="L126" s="61">
        <f t="shared" si="79"/>
        <v>0</v>
      </c>
      <c r="M126" s="61">
        <f t="shared" si="79"/>
        <v>0</v>
      </c>
      <c r="N126" s="61"/>
      <c r="O126" s="61"/>
      <c r="P126" s="61"/>
      <c r="Q126" s="61"/>
    </row>
    <row r="127" spans="1:20" ht="13.5" hidden="1" customHeight="1" x14ac:dyDescent="0.25">
      <c r="A127" s="51" t="s">
        <v>43</v>
      </c>
      <c r="B127" s="54">
        <v>604200</v>
      </c>
      <c r="C127" s="80">
        <f t="shared" si="77"/>
        <v>0</v>
      </c>
      <c r="D127" s="58">
        <f t="shared" si="62"/>
        <v>0</v>
      </c>
      <c r="E127" s="58">
        <f t="shared" si="65"/>
        <v>0</v>
      </c>
      <c r="F127" s="61">
        <f>F61</f>
        <v>0</v>
      </c>
      <c r="G127" s="61">
        <f t="shared" si="79"/>
        <v>0</v>
      </c>
      <c r="H127" s="61">
        <f t="shared" si="79"/>
        <v>0</v>
      </c>
      <c r="I127" s="61">
        <f t="shared" si="79"/>
        <v>0</v>
      </c>
      <c r="J127" s="61">
        <f t="shared" si="79"/>
        <v>0</v>
      </c>
      <c r="K127" s="61">
        <f t="shared" si="79"/>
        <v>0</v>
      </c>
      <c r="L127" s="61">
        <f t="shared" si="79"/>
        <v>0</v>
      </c>
      <c r="M127" s="61">
        <f t="shared" si="79"/>
        <v>0</v>
      </c>
      <c r="N127" s="61"/>
      <c r="O127" s="61"/>
      <c r="P127" s="61"/>
      <c r="Q127" s="61"/>
    </row>
    <row r="128" spans="1:20" ht="49.5" customHeight="1" x14ac:dyDescent="0.25">
      <c r="A128" s="55" t="s">
        <v>81</v>
      </c>
      <c r="B128" s="56"/>
      <c r="C128" s="80">
        <f>C113+C90</f>
        <v>-77270</v>
      </c>
      <c r="D128" s="80">
        <f>D113+D90</f>
        <v>32059.240999999922</v>
      </c>
      <c r="E128" s="58">
        <f>I128+M128</f>
        <v>-99778.4</v>
      </c>
      <c r="F128" s="62">
        <f>F90+F113</f>
        <v>-486347.2</v>
      </c>
      <c r="G128" s="62">
        <f t="shared" ref="G128:P128" si="80">G90+G113</f>
        <v>-3948169.62</v>
      </c>
      <c r="H128" s="62">
        <f t="shared" si="80"/>
        <v>-556656.95900000003</v>
      </c>
      <c r="I128" s="62">
        <f t="shared" si="80"/>
        <v>-268367.2</v>
      </c>
      <c r="J128" s="62">
        <f t="shared" si="80"/>
        <v>409077.2</v>
      </c>
      <c r="K128" s="62">
        <f t="shared" si="80"/>
        <v>222730</v>
      </c>
      <c r="L128" s="62">
        <f>L90+L113</f>
        <v>588716.19999999995</v>
      </c>
      <c r="M128" s="62">
        <f>M90+M113</f>
        <v>168588.80000000002</v>
      </c>
      <c r="N128" s="62">
        <f t="shared" si="80"/>
        <v>51925438</v>
      </c>
      <c r="O128" s="62">
        <f t="shared" si="80"/>
        <v>3557300</v>
      </c>
      <c r="P128" s="62">
        <f t="shared" si="80"/>
        <v>55482738</v>
      </c>
      <c r="Q128" s="62"/>
      <c r="S128" s="32"/>
      <c r="T128" s="32"/>
    </row>
    <row r="129" spans="1:20" s="39" customFormat="1" ht="99" customHeight="1" x14ac:dyDescent="0.35">
      <c r="A129" s="82" t="s">
        <v>82</v>
      </c>
      <c r="B129" s="82"/>
      <c r="C129" s="68"/>
      <c r="D129" s="63"/>
      <c r="E129" s="63"/>
      <c r="F129" s="36"/>
      <c r="G129" s="36"/>
      <c r="H129" s="36"/>
      <c r="I129" s="37"/>
      <c r="J129" s="67" t="s">
        <v>84</v>
      </c>
      <c r="K129" s="37" t="e">
        <f>#REF!-K128</f>
        <v>#REF!</v>
      </c>
      <c r="L129" s="37"/>
      <c r="N129" s="36"/>
      <c r="O129" s="36"/>
      <c r="P129" s="38" t="s">
        <v>83</v>
      </c>
      <c r="Q129" s="38"/>
      <c r="S129" s="37"/>
      <c r="T129" s="37"/>
    </row>
    <row r="130" spans="1:20" ht="1.5" hidden="1" customHeight="1" x14ac:dyDescent="0.25">
      <c r="S130" s="32"/>
      <c r="T130" s="32"/>
    </row>
    <row r="131" spans="1:20" hidden="1" x14ac:dyDescent="0.25">
      <c r="S131" s="32"/>
      <c r="T131" s="32"/>
    </row>
    <row r="132" spans="1:20" hidden="1" x14ac:dyDescent="0.25">
      <c r="S132" s="32"/>
      <c r="T132" s="32"/>
    </row>
    <row r="133" spans="1:20" hidden="1" x14ac:dyDescent="0.25">
      <c r="S133" s="32"/>
      <c r="T133" s="32"/>
    </row>
    <row r="134" spans="1:20" hidden="1" x14ac:dyDescent="0.25">
      <c r="S134" s="32"/>
      <c r="T134" s="32"/>
    </row>
    <row r="136" spans="1:20" ht="18" customHeight="1" x14ac:dyDescent="0.2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1:20" ht="18" customHeight="1" x14ac:dyDescent="0.25">
      <c r="A137" s="40"/>
      <c r="B137" s="41"/>
      <c r="C137" s="41"/>
      <c r="D137" s="41"/>
      <c r="E137" s="41"/>
      <c r="F137" s="41"/>
      <c r="G137" s="41"/>
      <c r="H137" s="41"/>
      <c r="I137" s="42"/>
      <c r="J137" s="41"/>
      <c r="K137" s="41"/>
      <c r="L137" s="41"/>
      <c r="N137" s="41"/>
      <c r="O137" s="41"/>
      <c r="P137" s="41"/>
      <c r="Q137" s="41"/>
    </row>
    <row r="138" spans="1:20" x14ac:dyDescent="0.25">
      <c r="M138" s="32"/>
    </row>
    <row r="143" spans="1:20" x14ac:dyDescent="0.25">
      <c r="F143" s="32"/>
      <c r="G143" s="32"/>
      <c r="H143" s="32"/>
      <c r="I143" s="32"/>
      <c r="J143" s="32"/>
      <c r="K143" s="32"/>
      <c r="L143" s="32"/>
      <c r="M143" s="32"/>
    </row>
    <row r="144" spans="1:20" x14ac:dyDescent="0.25">
      <c r="J144" s="32"/>
      <c r="K144" s="32"/>
      <c r="L144" s="32"/>
      <c r="M144" s="32"/>
    </row>
    <row r="145" spans="6:13" x14ac:dyDescent="0.25">
      <c r="F145" s="32"/>
      <c r="G145" s="32"/>
      <c r="H145" s="32"/>
      <c r="I145" s="32"/>
      <c r="J145" s="32"/>
      <c r="K145" s="32"/>
      <c r="L145" s="32"/>
      <c r="M145" s="32"/>
    </row>
    <row r="148" spans="6:13" x14ac:dyDescent="0.25">
      <c r="J148" s="32"/>
      <c r="K148" s="32"/>
      <c r="L148" s="32"/>
      <c r="M148" s="32"/>
    </row>
    <row r="149" spans="6:13" x14ac:dyDescent="0.25">
      <c r="J149" s="32"/>
      <c r="K149" s="32"/>
      <c r="L149" s="32"/>
      <c r="M149" s="32"/>
    </row>
  </sheetData>
  <mergeCells count="8">
    <mergeCell ref="A129:B129"/>
    <mergeCell ref="J1:Q1"/>
    <mergeCell ref="A2:Q2"/>
    <mergeCell ref="A4:A6"/>
    <mergeCell ref="B4:B6"/>
    <mergeCell ref="F4:I5"/>
    <mergeCell ref="J4:Q5"/>
    <mergeCell ref="C4:E5"/>
  </mergeCells>
  <phoneticPr fontId="0" type="noConversion"/>
  <printOptions horizontalCentered="1"/>
  <pageMargins left="1.3779527559055118" right="0.19685039370078741" top="0" bottom="0" header="0" footer="0"/>
  <pageSetup paperSize="9" scale="54" orientation="portrait" r:id="rId1"/>
  <colBreaks count="1" manualBreakCount="1">
    <brk id="13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Жигайло</dc:creator>
  <cp:lastModifiedBy>Admin</cp:lastModifiedBy>
  <cp:lastPrinted>2020-07-13T08:59:44Z</cp:lastPrinted>
  <dcterms:created xsi:type="dcterms:W3CDTF">2018-10-12T07:20:31Z</dcterms:created>
  <dcterms:modified xsi:type="dcterms:W3CDTF">2020-11-09T13:20:12Z</dcterms:modified>
</cp:coreProperties>
</file>