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Лист 1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6" i="3" l="1"/>
  <c r="F185" i="3" l="1"/>
  <c r="F186" i="3"/>
  <c r="F187" i="3"/>
  <c r="F188" i="3"/>
  <c r="F189" i="3"/>
  <c r="F190" i="3"/>
  <c r="F184" i="3"/>
  <c r="G190" i="3" l="1"/>
  <c r="G189" i="3"/>
  <c r="G188" i="3"/>
  <c r="G187" i="3"/>
  <c r="G186" i="3"/>
  <c r="G185" i="3"/>
  <c r="J190" i="3"/>
  <c r="I190" i="3"/>
  <c r="H190" i="3"/>
  <c r="J189" i="3"/>
  <c r="I189" i="3"/>
  <c r="H189" i="3"/>
  <c r="J188" i="3"/>
  <c r="I188" i="3"/>
  <c r="H188" i="3"/>
  <c r="J187" i="3"/>
  <c r="I187" i="3"/>
  <c r="H187" i="3"/>
  <c r="J186" i="3"/>
  <c r="I186" i="3"/>
  <c r="H186" i="3"/>
  <c r="J185" i="3"/>
  <c r="I185" i="3"/>
  <c r="H185" i="3"/>
  <c r="J184" i="3"/>
  <c r="I184" i="3"/>
  <c r="H184" i="3"/>
  <c r="G184" i="3"/>
  <c r="J102" i="3" l="1"/>
  <c r="J90" i="3"/>
  <c r="I102" i="3" l="1"/>
  <c r="I90" i="3"/>
  <c r="H90" i="3"/>
  <c r="J43" i="3" l="1"/>
  <c r="J35" i="3" s="1"/>
  <c r="I43" i="3"/>
  <c r="H43" i="3"/>
  <c r="F167" i="3" l="1"/>
  <c r="H104" i="3" l="1"/>
  <c r="H103" i="3"/>
  <c r="H177" i="3"/>
  <c r="H176" i="3"/>
  <c r="H175" i="3" s="1"/>
  <c r="H102" i="3" l="1"/>
  <c r="G90" i="3"/>
  <c r="I74" i="3" l="1"/>
  <c r="J74" i="3"/>
  <c r="H74" i="3"/>
  <c r="I66" i="3"/>
  <c r="J66" i="3"/>
  <c r="H66" i="3"/>
  <c r="I63" i="3" l="1"/>
  <c r="J63" i="3"/>
  <c r="H63" i="3"/>
  <c r="F177" i="3"/>
  <c r="E190" i="3" l="1"/>
  <c r="E189" i="3"/>
  <c r="E188" i="3"/>
  <c r="E187" i="3"/>
  <c r="E186" i="3"/>
  <c r="E185" i="3"/>
  <c r="E184" i="3"/>
  <c r="E175" i="3"/>
  <c r="H167" i="3"/>
  <c r="I167" i="3"/>
  <c r="J167" i="3"/>
  <c r="G167" i="3"/>
  <c r="F178" i="3"/>
  <c r="F176" i="3"/>
  <c r="F180" i="3"/>
  <c r="F182" i="3"/>
  <c r="G175" i="3"/>
  <c r="F181" i="3" l="1"/>
  <c r="I175" i="3"/>
  <c r="F179" i="3"/>
  <c r="J175" i="3"/>
  <c r="D52" i="3"/>
  <c r="E52" i="3"/>
  <c r="G52" i="3"/>
  <c r="F60" i="3"/>
  <c r="F175" i="3" l="1"/>
  <c r="E125" i="3"/>
  <c r="E124" i="3"/>
  <c r="E38" i="3"/>
  <c r="G38" i="3"/>
  <c r="G43" i="3" l="1"/>
  <c r="G35" i="3" s="1"/>
  <c r="F48" i="3"/>
  <c r="J38" i="3" l="1"/>
  <c r="F114" i="3"/>
  <c r="H38" i="3" l="1"/>
  <c r="H35" i="3" s="1"/>
  <c r="H124" i="3" s="1"/>
  <c r="I38" i="3"/>
  <c r="I35" i="3" s="1"/>
  <c r="F108" i="3"/>
  <c r="F106" i="3"/>
  <c r="F105" i="3"/>
  <c r="F104" i="3"/>
  <c r="F103" i="3"/>
  <c r="F107" i="3"/>
  <c r="G119" i="3"/>
  <c r="G113" i="3"/>
  <c r="G102" i="3"/>
  <c r="F116" i="3"/>
  <c r="F115" i="3"/>
  <c r="F120" i="3"/>
  <c r="F37" i="3"/>
  <c r="G101" i="3" l="1"/>
  <c r="G51" i="3" s="1"/>
  <c r="G125" i="3" s="1"/>
  <c r="F63" i="3"/>
  <c r="F38" i="3"/>
  <c r="F102" i="3"/>
  <c r="D125" i="3" l="1"/>
  <c r="D124" i="3"/>
  <c r="E102" i="3"/>
  <c r="D102" i="3"/>
  <c r="D90" i="3"/>
  <c r="H52" i="3" l="1"/>
  <c r="I52" i="3"/>
  <c r="J52" i="3"/>
  <c r="D43" i="3"/>
  <c r="F166" i="3" l="1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J135" i="3"/>
  <c r="I135" i="3"/>
  <c r="H135" i="3"/>
  <c r="G135" i="3"/>
  <c r="F134" i="3"/>
  <c r="F133" i="3"/>
  <c r="F132" i="3"/>
  <c r="F131" i="3"/>
  <c r="F130" i="3"/>
  <c r="F129" i="3"/>
  <c r="F128" i="3"/>
  <c r="F127" i="3"/>
  <c r="E126" i="3"/>
  <c r="D126" i="3"/>
  <c r="F123" i="3"/>
  <c r="F122" i="3"/>
  <c r="F121" i="3"/>
  <c r="J119" i="3"/>
  <c r="I119" i="3"/>
  <c r="H119" i="3"/>
  <c r="E119" i="3"/>
  <c r="D119" i="3"/>
  <c r="F118" i="3"/>
  <c r="F117" i="3"/>
  <c r="J113" i="3"/>
  <c r="I113" i="3"/>
  <c r="H113" i="3"/>
  <c r="E113" i="3"/>
  <c r="D113" i="3"/>
  <c r="F112" i="3"/>
  <c r="F111" i="3"/>
  <c r="F110" i="3"/>
  <c r="F109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B91" i="3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2" i="3"/>
  <c r="F59" i="3"/>
  <c r="F58" i="3"/>
  <c r="F57" i="3"/>
  <c r="F56" i="3"/>
  <c r="F55" i="3"/>
  <c r="F54" i="3"/>
  <c r="F53" i="3"/>
  <c r="F50" i="3"/>
  <c r="F49" i="3"/>
  <c r="F47" i="3"/>
  <c r="F46" i="3"/>
  <c r="F45" i="3"/>
  <c r="F44" i="3"/>
  <c r="J124" i="3"/>
  <c r="I124" i="3"/>
  <c r="E43" i="3"/>
  <c r="E35" i="3" s="1"/>
  <c r="F42" i="3"/>
  <c r="F41" i="3"/>
  <c r="F40" i="3"/>
  <c r="F39" i="3"/>
  <c r="F36" i="3"/>
  <c r="G124" i="3"/>
  <c r="G126" i="3" s="1"/>
  <c r="D35" i="3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I101" i="3" l="1"/>
  <c r="I51" i="3" s="1"/>
  <c r="I125" i="3" s="1"/>
  <c r="I126" i="3" s="1"/>
  <c r="D101" i="3"/>
  <c r="D51" i="3" s="1"/>
  <c r="H101" i="3"/>
  <c r="H51" i="3" s="1"/>
  <c r="H125" i="3" s="1"/>
  <c r="H126" i="3" s="1"/>
  <c r="F52" i="3"/>
  <c r="F35" i="3"/>
  <c r="F135" i="3"/>
  <c r="F113" i="3"/>
  <c r="J101" i="3"/>
  <c r="J51" i="3" s="1"/>
  <c r="F119" i="3"/>
  <c r="E101" i="3"/>
  <c r="E51" i="3" s="1"/>
  <c r="F43" i="3"/>
  <c r="J125" i="3" l="1"/>
  <c r="F101" i="3"/>
  <c r="F125" i="3" l="1"/>
  <c r="F124" i="3"/>
  <c r="F51" i="3"/>
</calcChain>
</file>

<file path=xl/sharedStrings.xml><?xml version="1.0" encoding="utf-8"?>
<sst xmlns="http://schemas.openxmlformats.org/spreadsheetml/2006/main" count="347" uniqueCount="291">
  <si>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</si>
  <si>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</si>
  <si>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</si>
  <si>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Заступник міського голови-начальник фінансового управління</t>
  </si>
  <si>
    <t>Міський голова</t>
  </si>
  <si>
    <t>виконавчого комітету  Івано-Франківської міської ради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</si>
  <si>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</si>
  <si>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</si>
  <si>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</si>
  <si>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</si>
  <si>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</si>
  <si>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</si>
  <si>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</si>
  <si>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</si>
  <si>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</si>
  <si>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</si>
  <si>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</si>
  <si>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</si>
  <si>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</si>
  <si>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</si>
  <si>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</si>
  <si>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</si>
  <si>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</si>
  <si>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</si>
  <si>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</si>
  <si>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</si>
  <si>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</si>
  <si>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</si>
  <si>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</si>
  <si>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</si>
  <si>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</si>
  <si>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</si>
  <si>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</si>
  <si>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</si>
  <si>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</si>
  <si>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</si>
  <si>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</si>
  <si>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</si>
  <si>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</si>
  <si>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</si>
  <si>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</si>
  <si>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</si>
  <si>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</si>
  <si>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</si>
  <si>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</si>
  <si>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</si>
  <si>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</si>
  <si>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</si>
  <si>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</si>
  <si>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</si>
  <si>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</si>
  <si>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</si>
  <si>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</si>
  <si>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</si>
  <si>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</si>
  <si>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</si>
  <si>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</si>
  <si>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</si>
  <si>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</si>
  <si>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</si>
  <si>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</si>
  <si>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</si>
  <si>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</si>
  <si>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</si>
  <si>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</si>
  <si>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</si>
  <si>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</si>
  <si>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</si>
  <si>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</si>
  <si>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</si>
  <si>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</si>
  <si>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</si>
  <si>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</si>
  <si>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</si>
  <si>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</si>
  <si>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</si>
  <si>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</si>
  <si>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</si>
  <si>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</si>
  <si>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</si>
  <si>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</si>
  <si>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</si>
  <si>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</si>
  <si>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</si>
  <si>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</si>
  <si>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</si>
  <si>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</si>
  <si>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</si>
  <si>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</si>
  <si>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</si>
  <si>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</si>
  <si>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</si>
  <si>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</si>
  <si>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</si>
  <si>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</si>
  <si>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</si>
  <si>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</si>
  <si>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</si>
  <si>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</si>
  <si>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</si>
  <si>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</si>
  <si>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</si>
  <si>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</si>
  <si>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</si>
  <si>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</si>
  <si>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</si>
  <si>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</si>
  <si>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</si>
  <si>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</si>
  <si>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</si>
  <si>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</si>
  <si>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</si>
  <si>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</si>
  <si>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</si>
  <si>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</si>
  <si>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</si>
  <si>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1080.1</t>
  </si>
  <si>
    <t>1090.1</t>
  </si>
  <si>
    <t>1110.1</t>
  </si>
  <si>
    <t>1080.2</t>
  </si>
  <si>
    <t>1090.2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</si>
  <si>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</si>
  <si>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</si>
  <si>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</si>
  <si>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</si>
  <si>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</si>
  <si>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Факт минулого року (факт 2018 року)</t>
  </si>
  <si>
    <t>Плановий 2020 рік  (усього)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</si>
  <si>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</si>
  <si>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</si>
  <si>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</si>
  <si>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</si>
  <si>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</si>
  <si>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</si>
  <si>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</si>
  <si>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</si>
  <si>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</si>
  <si>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</si>
  <si>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</si>
  <si>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</si>
  <si>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</si>
  <si>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</si>
  <si>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</si>
  <si>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</si>
  <si>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</si>
  <si>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</si>
  <si>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Фінансовий план поточного  
 2019 року</t>
  </si>
  <si>
    <t>Медична субвенція з державного бюджету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</si>
  <si>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</si>
  <si>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</si>
  <si>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</si>
  <si>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</si>
  <si>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</si>
  <si>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</si>
  <si>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</si>
  <si>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</si>
  <si>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</si>
  <si>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інші доходи у сфері охорони здоров'я (резерв)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</si>
  <si>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</si>
  <si>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</si>
  <si>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</si>
  <si>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</si>
  <si>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</si>
  <si>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</si>
  <si>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1060.7</t>
  </si>
  <si>
    <t xml:space="preserve">Медичної субвенції </t>
  </si>
  <si>
    <t>Предмети, матеріали, обладнання та інвентар</t>
  </si>
  <si>
    <t>1080.3</t>
  </si>
  <si>
    <t>1080.4</t>
  </si>
  <si>
    <t>1080.5</t>
  </si>
  <si>
    <t>Оплата послуг (крім комунальних)</t>
  </si>
  <si>
    <t>1080.6</t>
  </si>
  <si>
    <t>1080.7</t>
  </si>
  <si>
    <t>1080.8</t>
  </si>
  <si>
    <t>1080.9</t>
  </si>
  <si>
    <t>Інші  видатки</t>
  </si>
  <si>
    <t>1080.10</t>
  </si>
  <si>
    <t xml:space="preserve">Видатки за Договорами НСЗУ </t>
  </si>
  <si>
    <t>1090.3</t>
  </si>
  <si>
    <t>1090.4</t>
  </si>
  <si>
    <t>1090.5</t>
  </si>
  <si>
    <t>1090.6</t>
  </si>
  <si>
    <t>1090.7</t>
  </si>
  <si>
    <t>1090.8</t>
  </si>
  <si>
    <t>1090.9</t>
  </si>
  <si>
    <t>1090.10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</si>
  <si>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</si>
  <si>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</si>
  <si>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</si>
  <si>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</si>
  <si>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</si>
  <si>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</si>
  <si>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</si>
  <si>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</si>
  <si>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</si>
  <si>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</si>
  <si>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</si>
  <si>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</si>
  <si>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</si>
  <si>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</si>
  <si>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</si>
  <si>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</si>
  <si>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</si>
  <si>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</si>
  <si>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</si>
  <si>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</si>
  <si>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</si>
  <si>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1140.1</t>
  </si>
  <si>
    <t>1140.2</t>
  </si>
  <si>
    <t>1140.3</t>
  </si>
  <si>
    <t>1140.4</t>
  </si>
  <si>
    <t>витрати на оплату інших енергоносіїв та інших комунальних послуг</t>
  </si>
  <si>
    <t>1140.5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</si>
  <si>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</si>
  <si>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</si>
  <si>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</si>
  <si>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</si>
  <si>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</si>
  <si>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</si>
  <si>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</si>
  <si>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</si>
  <si>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</si>
  <si>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</si>
  <si>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</si>
  <si>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</si>
  <si>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</si>
  <si>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</si>
  <si>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</si>
  <si>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</si>
  <si>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</si>
  <si>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</si>
  <si>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</si>
  <si>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</si>
  <si>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</si>
  <si>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</si>
  <si>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</si>
  <si>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</si>
  <si>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</si>
  <si>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</si>
  <si>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</si>
  <si>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</si>
  <si>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</si>
  <si>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</si>
  <si>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</si>
  <si>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</si>
  <si>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</si>
  <si>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</si>
  <si>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</si>
  <si>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</si>
  <si>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</si>
  <si>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</si>
  <si>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</si>
  <si>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</si>
  <si>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</si>
  <si>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</si>
  <si>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</si>
  <si>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</si>
  <si>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</si>
  <si>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</si>
  <si>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</si>
  <si>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1090.3.1</t>
  </si>
  <si>
    <t>1090.3.2</t>
  </si>
  <si>
    <t>1090.3.3</t>
  </si>
  <si>
    <t>1090.3.4</t>
  </si>
  <si>
    <t>1090.3.5</t>
  </si>
  <si>
    <t>1090.6.1</t>
  </si>
  <si>
    <t>1090.6.2</t>
  </si>
  <si>
    <t>1090.6.3</t>
  </si>
  <si>
    <t>1090.6.4</t>
  </si>
  <si>
    <t>1090.6.5</t>
  </si>
  <si>
    <t>1090.6.6</t>
  </si>
  <si>
    <t>1090.6.7</t>
  </si>
  <si>
    <t>1090.6.8</t>
  </si>
  <si>
    <t>1090.6.9</t>
  </si>
  <si>
    <t>1090.6.10</t>
  </si>
  <si>
    <t>Директор центру</t>
  </si>
  <si>
    <t>КНП "Міський клінічний перинатальний центр Івано-Франківської міської ради"</t>
  </si>
  <si>
    <t>Комунальне підприємство</t>
  </si>
  <si>
    <t>17184 Міністерство охорони здоров’я</t>
  </si>
  <si>
    <t>Медицина</t>
  </si>
  <si>
    <t>Охорона здоров’я</t>
  </si>
  <si>
    <t>Комунальна</t>
  </si>
  <si>
    <t>С. Л. Стефанко</t>
  </si>
  <si>
    <t>Стефанко С. Л.</t>
  </si>
  <si>
    <t>м. Івано-Франківськ, вул. Чорновола, 49</t>
  </si>
  <si>
    <t>м. Івано-Франківськ</t>
  </si>
  <si>
    <t>Р. Марцінків</t>
  </si>
  <si>
    <t xml:space="preserve">                                                  В. Сусаніна</t>
  </si>
  <si>
    <t xml:space="preserve">                                                      М. Бойко</t>
  </si>
  <si>
    <t>-</t>
  </si>
  <si>
    <r>
      <t xml:space="preserve"> ФІНАНСОВИЙ ПЛАН
КНП "Міський клінічний перинатальний центр Івано-Франківської міської ради"
на  </t>
    </r>
    <r>
      <rPr>
        <b/>
        <u/>
        <sz val="16"/>
        <rFont val="Times New Roman"/>
        <family val="1"/>
        <charset val="204"/>
      </rPr>
      <t>2020</t>
    </r>
    <r>
      <rPr>
        <b/>
        <sz val="16"/>
        <rFont val="Times New Roman"/>
        <family val="1"/>
        <charset val="204"/>
      </rPr>
      <t xml:space="preserve"> 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</si>
</sst>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_);_(* \(#,##0.0\);_(* &quot;-&quot;_);_(@_)"/>
    <numFmt numFmtId="165" formatCode="#,##0.0"/>
    <numFmt numFmtId="166" formatCode="_(* #,##0.00_);_(* \(#,##0.00\);_(* &quot;-&quot;_);_(@_)"/>
  </numFmts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vertical="center" wrapText="1"/>
    </xf>
    <xf numFmtId="164" fontId="5" fillId="2" borderId="26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6" fillId="2" borderId="29" xfId="0" applyNumberFormat="1" applyFont="1" applyFill="1" applyBorder="1" applyAlignment="1">
      <alignment vertical="center" wrapText="1"/>
    </xf>
    <xf numFmtId="164" fontId="5" fillId="2" borderId="33" xfId="0" applyNumberFormat="1" applyFont="1" applyFill="1" applyBorder="1" applyAlignment="1">
      <alignment vertical="center" wrapText="1"/>
    </xf>
    <xf numFmtId="164" fontId="5" fillId="2" borderId="31" xfId="0" applyNumberFormat="1" applyFont="1" applyFill="1" applyBorder="1" applyAlignment="1">
      <alignment vertical="center" wrapText="1"/>
    </xf>
    <xf numFmtId="164" fontId="5" fillId="3" borderId="12" xfId="0" applyNumberFormat="1" applyFont="1" applyFill="1" applyBorder="1" applyAlignment="1">
      <alignment vertical="center" wrapText="1"/>
    </xf>
    <xf numFmtId="164" fontId="5" fillId="3" borderId="22" xfId="0" applyNumberFormat="1" applyFont="1" applyFill="1" applyBorder="1" applyAlignment="1">
      <alignment vertical="center" wrapText="1"/>
    </xf>
    <xf numFmtId="164" fontId="5" fillId="2" borderId="3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10" fillId="2" borderId="3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vertical="center" wrapText="1"/>
    </xf>
    <xf numFmtId="164" fontId="11" fillId="3" borderId="22" xfId="0" applyNumberFormat="1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vertical="center" wrapText="1"/>
    </xf>
    <xf numFmtId="164" fontId="11" fillId="3" borderId="34" xfId="0" applyNumberFormat="1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vertical="center" wrapText="1"/>
    </xf>
    <xf numFmtId="164" fontId="11" fillId="2" borderId="22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vertical="center" wrapText="1"/>
    </xf>
    <xf numFmtId="164" fontId="5" fillId="2" borderId="35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64" fontId="5" fillId="2" borderId="28" xfId="0" applyNumberFormat="1" applyFont="1" applyFill="1" applyBorder="1" applyAlignment="1">
      <alignment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37" xfId="0" applyNumberFormat="1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6" fontId="5" fillId="2" borderId="29" xfId="0" applyNumberFormat="1" applyFont="1" applyFill="1" applyBorder="1" applyAlignment="1">
      <alignment vertical="center" wrapText="1"/>
    </xf>
    <xf numFmtId="166" fontId="5" fillId="2" borderId="32" xfId="0" applyNumberFormat="1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4" fontId="5" fillId="5" borderId="22" xfId="0" applyNumberFormat="1" applyFont="1" applyFill="1" applyBorder="1" applyAlignment="1">
      <alignment vertical="center" wrapText="1"/>
    </xf>
    <xf numFmtId="164" fontId="11" fillId="5" borderId="12" xfId="0" applyNumberFormat="1" applyFont="1" applyFill="1" applyBorder="1" applyAlignment="1">
      <alignment vertical="center" wrapText="1"/>
    </xf>
    <xf numFmtId="164" fontId="11" fillId="5" borderId="22" xfId="0" applyNumberFormat="1" applyFont="1" applyFill="1" applyBorder="1" applyAlignment="1">
      <alignment vertical="center" wrapText="1"/>
    </xf>
    <xf numFmtId="164" fontId="11" fillId="5" borderId="11" xfId="0" applyNumberFormat="1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vertical="center" wrapText="1"/>
    </xf>
    <xf numFmtId="164" fontId="5" fillId="2" borderId="32" xfId="0" applyNumberFormat="1" applyFont="1" applyFill="1" applyBorder="1" applyAlignment="1">
      <alignment vertical="center" wrapText="1"/>
    </xf>
    <xf numFmtId="164" fontId="5" fillId="5" borderId="12" xfId="0" applyNumberFormat="1" applyFont="1" applyFill="1" applyBorder="1" applyAlignment="1">
      <alignment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0" xfId="0" applyNumberFormat="1" applyFont="1" applyFill="1" applyBorder="1" applyAlignment="1">
      <alignment vertical="center" wrapText="1"/>
    </xf>
    <xf numFmtId="166" fontId="5" fillId="2" borderId="26" xfId="0" applyNumberFormat="1" applyFont="1" applyFill="1" applyBorder="1" applyAlignment="1">
      <alignment vertical="center" wrapText="1"/>
    </xf>
    <xf numFmtId="166" fontId="5" fillId="2" borderId="16" xfId="0" applyNumberFormat="1" applyFont="1" applyFill="1" applyBorder="1" applyAlignment="1">
      <alignment vertical="center" wrapText="1"/>
    </xf>
    <xf numFmtId="166" fontId="5" fillId="2" borderId="20" xfId="0" applyNumberFormat="1" applyFont="1" applyFill="1" applyBorder="1" applyAlignment="1">
      <alignment vertical="center" wrapText="1"/>
    </xf>
    <xf numFmtId="164" fontId="11" fillId="3" borderId="13" xfId="0" applyNumberFormat="1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vertical="center" wrapText="1"/>
    </xf>
    <xf numFmtId="166" fontId="5" fillId="2" borderId="5" xfId="0" applyNumberFormat="1" applyFont="1" applyFill="1" applyBorder="1" applyAlignment="1">
      <alignment vertical="center" wrapText="1"/>
    </xf>
    <xf numFmtId="166" fontId="5" fillId="2" borderId="31" xfId="0" applyNumberFormat="1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11" fillId="0" borderId="22" xfId="0" applyNumberFormat="1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vertical="center" wrapText="1"/>
    </xf>
    <xf numFmtId="164" fontId="8" fillId="0" borderId="27" xfId="0" applyNumberFormat="1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9"/>
  <sheetViews>
    <sheetView tabSelected="1" zoomScale="70" zoomScaleNormal="70" workbookViewId="0">
      <selection activeCell="I37" sqref="I37"/>
    </sheetView>
  </sheetViews>
  <sheetFormatPr defaultRowHeight="30" x14ac:dyDescent="0.25"/>
  <cols>
    <col min="1" max="1" width="73.85546875" style="3" customWidth="1"/>
    <col min="2" max="2" width="9.42578125" style="53" customWidth="1"/>
    <col min="3" max="3" width="14.7109375" style="4" customWidth="1"/>
    <col min="4" max="4" width="14.140625" style="4" customWidth="1"/>
    <col min="5" max="5" width="16.28515625" style="4" customWidth="1"/>
    <col min="6" max="6" width="24.140625" style="3" customWidth="1"/>
    <col min="7" max="7" width="16.42578125" style="3" customWidth="1"/>
    <col min="8" max="8" width="17.28515625" style="142" customWidth="1"/>
    <col min="9" max="9" width="16.42578125" style="3" customWidth="1"/>
    <col min="10" max="10" width="18.85546875" style="3" customWidth="1"/>
    <col min="11" max="11" width="24.7109375" style="3" customWidth="1"/>
    <col min="12" max="201" width="9.140625" style="21"/>
    <col min="202" max="202" width="88.42578125" style="21" customWidth="1"/>
    <col min="203" max="203" width="10.85546875" style="21" customWidth="1"/>
    <col min="204" max="204" width="14.140625" style="21" customWidth="1"/>
    <col min="205" max="205" width="16.28515625" style="21" customWidth="1"/>
    <col min="206" max="206" width="17.85546875" style="21" customWidth="1"/>
    <col min="207" max="207" width="16.42578125" style="21" customWidth="1"/>
    <col min="208" max="208" width="17.28515625" style="21" customWidth="1"/>
    <col min="209" max="209" width="16.42578125" style="21" customWidth="1"/>
    <col min="210" max="210" width="18.85546875" style="21" customWidth="1"/>
    <col min="211" max="211" width="24.7109375" style="21" customWidth="1"/>
    <col min="212" max="212" width="0" style="21" hidden="1" customWidth="1"/>
    <col min="213" max="213" width="9.7109375" style="21" bestFit="1" customWidth="1"/>
    <col min="214" max="457" width="9.140625" style="21"/>
    <col min="458" max="458" width="88.42578125" style="21" customWidth="1"/>
    <col min="459" max="459" width="10.85546875" style="21" customWidth="1"/>
    <col min="460" max="460" width="14.140625" style="21" customWidth="1"/>
    <col min="461" max="461" width="16.28515625" style="21" customWidth="1"/>
    <col min="462" max="462" width="17.85546875" style="21" customWidth="1"/>
    <col min="463" max="463" width="16.42578125" style="21" customWidth="1"/>
    <col min="464" max="464" width="17.28515625" style="21" customWidth="1"/>
    <col min="465" max="465" width="16.42578125" style="21" customWidth="1"/>
    <col min="466" max="466" width="18.85546875" style="21" customWidth="1"/>
    <col min="467" max="467" width="24.7109375" style="21" customWidth="1"/>
    <col min="468" max="468" width="0" style="21" hidden="1" customWidth="1"/>
    <col min="469" max="469" width="9.7109375" style="21" bestFit="1" customWidth="1"/>
    <col min="470" max="713" width="9.140625" style="21"/>
    <col min="714" max="714" width="88.42578125" style="21" customWidth="1"/>
    <col min="715" max="715" width="10.85546875" style="21" customWidth="1"/>
    <col min="716" max="716" width="14.140625" style="21" customWidth="1"/>
    <col min="717" max="717" width="16.28515625" style="21" customWidth="1"/>
    <col min="718" max="718" width="17.85546875" style="21" customWidth="1"/>
    <col min="719" max="719" width="16.42578125" style="21" customWidth="1"/>
    <col min="720" max="720" width="17.28515625" style="21" customWidth="1"/>
    <col min="721" max="721" width="16.42578125" style="21" customWidth="1"/>
    <col min="722" max="722" width="18.85546875" style="21" customWidth="1"/>
    <col min="723" max="723" width="24.7109375" style="21" customWidth="1"/>
    <col min="724" max="724" width="0" style="21" hidden="1" customWidth="1"/>
    <col min="725" max="725" width="9.7109375" style="21" bestFit="1" customWidth="1"/>
    <col min="726" max="969" width="9.140625" style="21"/>
    <col min="970" max="970" width="88.42578125" style="21" customWidth="1"/>
    <col min="971" max="971" width="10.85546875" style="21" customWidth="1"/>
    <col min="972" max="972" width="14.140625" style="21" customWidth="1"/>
    <col min="973" max="973" width="16.28515625" style="21" customWidth="1"/>
    <col min="974" max="974" width="17.85546875" style="21" customWidth="1"/>
    <col min="975" max="975" width="16.42578125" style="21" customWidth="1"/>
    <col min="976" max="976" width="17.28515625" style="21" customWidth="1"/>
    <col min="977" max="977" width="16.42578125" style="21" customWidth="1"/>
    <col min="978" max="978" width="18.85546875" style="21" customWidth="1"/>
    <col min="979" max="979" width="24.7109375" style="21" customWidth="1"/>
    <col min="980" max="980" width="0" style="21" hidden="1" customWidth="1"/>
    <col min="981" max="981" width="9.7109375" style="21" bestFit="1" customWidth="1"/>
    <col min="982" max="1225" width="9.140625" style="21"/>
    <col min="1226" max="1226" width="88.42578125" style="21" customWidth="1"/>
    <col min="1227" max="1227" width="10.85546875" style="21" customWidth="1"/>
    <col min="1228" max="1228" width="14.140625" style="21" customWidth="1"/>
    <col min="1229" max="1229" width="16.28515625" style="21" customWidth="1"/>
    <col min="1230" max="1230" width="17.85546875" style="21" customWidth="1"/>
    <col min="1231" max="1231" width="16.42578125" style="21" customWidth="1"/>
    <col min="1232" max="1232" width="17.28515625" style="21" customWidth="1"/>
    <col min="1233" max="1233" width="16.42578125" style="21" customWidth="1"/>
    <col min="1234" max="1234" width="18.85546875" style="21" customWidth="1"/>
    <col min="1235" max="1235" width="24.7109375" style="21" customWidth="1"/>
    <col min="1236" max="1236" width="0" style="21" hidden="1" customWidth="1"/>
    <col min="1237" max="1237" width="9.7109375" style="21" bestFit="1" customWidth="1"/>
    <col min="1238" max="1481" width="9.140625" style="21"/>
    <col min="1482" max="1482" width="88.42578125" style="21" customWidth="1"/>
    <col min="1483" max="1483" width="10.85546875" style="21" customWidth="1"/>
    <col min="1484" max="1484" width="14.140625" style="21" customWidth="1"/>
    <col min="1485" max="1485" width="16.28515625" style="21" customWidth="1"/>
    <col min="1486" max="1486" width="17.85546875" style="21" customWidth="1"/>
    <col min="1487" max="1487" width="16.42578125" style="21" customWidth="1"/>
    <col min="1488" max="1488" width="17.28515625" style="21" customWidth="1"/>
    <col min="1489" max="1489" width="16.42578125" style="21" customWidth="1"/>
    <col min="1490" max="1490" width="18.85546875" style="21" customWidth="1"/>
    <col min="1491" max="1491" width="24.7109375" style="21" customWidth="1"/>
    <col min="1492" max="1492" width="0" style="21" hidden="1" customWidth="1"/>
    <col min="1493" max="1493" width="9.7109375" style="21" bestFit="1" customWidth="1"/>
    <col min="1494" max="1737" width="9.140625" style="21"/>
    <col min="1738" max="1738" width="88.42578125" style="21" customWidth="1"/>
    <col min="1739" max="1739" width="10.85546875" style="21" customWidth="1"/>
    <col min="1740" max="1740" width="14.140625" style="21" customWidth="1"/>
    <col min="1741" max="1741" width="16.28515625" style="21" customWidth="1"/>
    <col min="1742" max="1742" width="17.85546875" style="21" customWidth="1"/>
    <col min="1743" max="1743" width="16.42578125" style="21" customWidth="1"/>
    <col min="1744" max="1744" width="17.28515625" style="21" customWidth="1"/>
    <col min="1745" max="1745" width="16.42578125" style="21" customWidth="1"/>
    <col min="1746" max="1746" width="18.85546875" style="21" customWidth="1"/>
    <col min="1747" max="1747" width="24.7109375" style="21" customWidth="1"/>
    <col min="1748" max="1748" width="0" style="21" hidden="1" customWidth="1"/>
    <col min="1749" max="1749" width="9.7109375" style="21" bestFit="1" customWidth="1"/>
    <col min="1750" max="1993" width="9.140625" style="21"/>
    <col min="1994" max="1994" width="88.42578125" style="21" customWidth="1"/>
    <col min="1995" max="1995" width="10.85546875" style="21" customWidth="1"/>
    <col min="1996" max="1996" width="14.140625" style="21" customWidth="1"/>
    <col min="1997" max="1997" width="16.28515625" style="21" customWidth="1"/>
    <col min="1998" max="1998" width="17.85546875" style="21" customWidth="1"/>
    <col min="1999" max="1999" width="16.42578125" style="21" customWidth="1"/>
    <col min="2000" max="2000" width="17.28515625" style="21" customWidth="1"/>
    <col min="2001" max="2001" width="16.42578125" style="21" customWidth="1"/>
    <col min="2002" max="2002" width="18.85546875" style="21" customWidth="1"/>
    <col min="2003" max="2003" width="24.7109375" style="21" customWidth="1"/>
    <col min="2004" max="2004" width="0" style="21" hidden="1" customWidth="1"/>
    <col min="2005" max="2005" width="9.7109375" style="21" bestFit="1" customWidth="1"/>
    <col min="2006" max="2249" width="9.140625" style="21"/>
    <col min="2250" max="2250" width="88.42578125" style="21" customWidth="1"/>
    <col min="2251" max="2251" width="10.85546875" style="21" customWidth="1"/>
    <col min="2252" max="2252" width="14.140625" style="21" customWidth="1"/>
    <col min="2253" max="2253" width="16.28515625" style="21" customWidth="1"/>
    <col min="2254" max="2254" width="17.85546875" style="21" customWidth="1"/>
    <col min="2255" max="2255" width="16.42578125" style="21" customWidth="1"/>
    <col min="2256" max="2256" width="17.28515625" style="21" customWidth="1"/>
    <col min="2257" max="2257" width="16.42578125" style="21" customWidth="1"/>
    <col min="2258" max="2258" width="18.85546875" style="21" customWidth="1"/>
    <col min="2259" max="2259" width="24.7109375" style="21" customWidth="1"/>
    <col min="2260" max="2260" width="0" style="21" hidden="1" customWidth="1"/>
    <col min="2261" max="2261" width="9.7109375" style="21" bestFit="1" customWidth="1"/>
    <col min="2262" max="2505" width="9.140625" style="21"/>
    <col min="2506" max="2506" width="88.42578125" style="21" customWidth="1"/>
    <col min="2507" max="2507" width="10.85546875" style="21" customWidth="1"/>
    <col min="2508" max="2508" width="14.140625" style="21" customWidth="1"/>
    <col min="2509" max="2509" width="16.28515625" style="21" customWidth="1"/>
    <col min="2510" max="2510" width="17.85546875" style="21" customWidth="1"/>
    <col min="2511" max="2511" width="16.42578125" style="21" customWidth="1"/>
    <col min="2512" max="2512" width="17.28515625" style="21" customWidth="1"/>
    <col min="2513" max="2513" width="16.42578125" style="21" customWidth="1"/>
    <col min="2514" max="2514" width="18.85546875" style="21" customWidth="1"/>
    <col min="2515" max="2515" width="24.7109375" style="21" customWidth="1"/>
    <col min="2516" max="2516" width="0" style="21" hidden="1" customWidth="1"/>
    <col min="2517" max="2517" width="9.7109375" style="21" bestFit="1" customWidth="1"/>
    <col min="2518" max="2761" width="9.140625" style="21"/>
    <col min="2762" max="2762" width="88.42578125" style="21" customWidth="1"/>
    <col min="2763" max="2763" width="10.85546875" style="21" customWidth="1"/>
    <col min="2764" max="2764" width="14.140625" style="21" customWidth="1"/>
    <col min="2765" max="2765" width="16.28515625" style="21" customWidth="1"/>
    <col min="2766" max="2766" width="17.85546875" style="21" customWidth="1"/>
    <col min="2767" max="2767" width="16.42578125" style="21" customWidth="1"/>
    <col min="2768" max="2768" width="17.28515625" style="21" customWidth="1"/>
    <col min="2769" max="2769" width="16.42578125" style="21" customWidth="1"/>
    <col min="2770" max="2770" width="18.85546875" style="21" customWidth="1"/>
    <col min="2771" max="2771" width="24.7109375" style="21" customWidth="1"/>
    <col min="2772" max="2772" width="0" style="21" hidden="1" customWidth="1"/>
    <col min="2773" max="2773" width="9.7109375" style="21" bestFit="1" customWidth="1"/>
    <col min="2774" max="3017" width="9.140625" style="21"/>
    <col min="3018" max="3018" width="88.42578125" style="21" customWidth="1"/>
    <col min="3019" max="3019" width="10.85546875" style="21" customWidth="1"/>
    <col min="3020" max="3020" width="14.140625" style="21" customWidth="1"/>
    <col min="3021" max="3021" width="16.28515625" style="21" customWidth="1"/>
    <col min="3022" max="3022" width="17.85546875" style="21" customWidth="1"/>
    <col min="3023" max="3023" width="16.42578125" style="21" customWidth="1"/>
    <col min="3024" max="3024" width="17.28515625" style="21" customWidth="1"/>
    <col min="3025" max="3025" width="16.42578125" style="21" customWidth="1"/>
    <col min="3026" max="3026" width="18.85546875" style="21" customWidth="1"/>
    <col min="3027" max="3027" width="24.7109375" style="21" customWidth="1"/>
    <col min="3028" max="3028" width="0" style="21" hidden="1" customWidth="1"/>
    <col min="3029" max="3029" width="9.7109375" style="21" bestFit="1" customWidth="1"/>
    <col min="3030" max="3273" width="9.140625" style="21"/>
    <col min="3274" max="3274" width="88.42578125" style="21" customWidth="1"/>
    <col min="3275" max="3275" width="10.85546875" style="21" customWidth="1"/>
    <col min="3276" max="3276" width="14.140625" style="21" customWidth="1"/>
    <col min="3277" max="3277" width="16.28515625" style="21" customWidth="1"/>
    <col min="3278" max="3278" width="17.85546875" style="21" customWidth="1"/>
    <col min="3279" max="3279" width="16.42578125" style="21" customWidth="1"/>
    <col min="3280" max="3280" width="17.28515625" style="21" customWidth="1"/>
    <col min="3281" max="3281" width="16.42578125" style="21" customWidth="1"/>
    <col min="3282" max="3282" width="18.85546875" style="21" customWidth="1"/>
    <col min="3283" max="3283" width="24.7109375" style="21" customWidth="1"/>
    <col min="3284" max="3284" width="0" style="21" hidden="1" customWidth="1"/>
    <col min="3285" max="3285" width="9.7109375" style="21" bestFit="1" customWidth="1"/>
    <col min="3286" max="3529" width="9.140625" style="21"/>
    <col min="3530" max="3530" width="88.42578125" style="21" customWidth="1"/>
    <col min="3531" max="3531" width="10.85546875" style="21" customWidth="1"/>
    <col min="3532" max="3532" width="14.140625" style="21" customWidth="1"/>
    <col min="3533" max="3533" width="16.28515625" style="21" customWidth="1"/>
    <col min="3534" max="3534" width="17.85546875" style="21" customWidth="1"/>
    <col min="3535" max="3535" width="16.42578125" style="21" customWidth="1"/>
    <col min="3536" max="3536" width="17.28515625" style="21" customWidth="1"/>
    <col min="3537" max="3537" width="16.42578125" style="21" customWidth="1"/>
    <col min="3538" max="3538" width="18.85546875" style="21" customWidth="1"/>
    <col min="3539" max="3539" width="24.7109375" style="21" customWidth="1"/>
    <col min="3540" max="3540" width="0" style="21" hidden="1" customWidth="1"/>
    <col min="3541" max="3541" width="9.7109375" style="21" bestFit="1" customWidth="1"/>
    <col min="3542" max="3785" width="9.140625" style="21"/>
    <col min="3786" max="3786" width="88.42578125" style="21" customWidth="1"/>
    <col min="3787" max="3787" width="10.85546875" style="21" customWidth="1"/>
    <col min="3788" max="3788" width="14.140625" style="21" customWidth="1"/>
    <col min="3789" max="3789" width="16.28515625" style="21" customWidth="1"/>
    <col min="3790" max="3790" width="17.85546875" style="21" customWidth="1"/>
    <col min="3791" max="3791" width="16.42578125" style="21" customWidth="1"/>
    <col min="3792" max="3792" width="17.28515625" style="21" customWidth="1"/>
    <col min="3793" max="3793" width="16.42578125" style="21" customWidth="1"/>
    <col min="3794" max="3794" width="18.85546875" style="21" customWidth="1"/>
    <col min="3795" max="3795" width="24.7109375" style="21" customWidth="1"/>
    <col min="3796" max="3796" width="0" style="21" hidden="1" customWidth="1"/>
    <col min="3797" max="3797" width="9.7109375" style="21" bestFit="1" customWidth="1"/>
    <col min="3798" max="4041" width="9.140625" style="21"/>
    <col min="4042" max="4042" width="88.42578125" style="21" customWidth="1"/>
    <col min="4043" max="4043" width="10.85546875" style="21" customWidth="1"/>
    <col min="4044" max="4044" width="14.140625" style="21" customWidth="1"/>
    <col min="4045" max="4045" width="16.28515625" style="21" customWidth="1"/>
    <col min="4046" max="4046" width="17.85546875" style="21" customWidth="1"/>
    <col min="4047" max="4047" width="16.42578125" style="21" customWidth="1"/>
    <col min="4048" max="4048" width="17.28515625" style="21" customWidth="1"/>
    <col min="4049" max="4049" width="16.42578125" style="21" customWidth="1"/>
    <col min="4050" max="4050" width="18.85546875" style="21" customWidth="1"/>
    <col min="4051" max="4051" width="24.7109375" style="21" customWidth="1"/>
    <col min="4052" max="4052" width="0" style="21" hidden="1" customWidth="1"/>
    <col min="4053" max="4053" width="9.7109375" style="21" bestFit="1" customWidth="1"/>
    <col min="4054" max="4297" width="9.140625" style="21"/>
    <col min="4298" max="4298" width="88.42578125" style="21" customWidth="1"/>
    <col min="4299" max="4299" width="10.85546875" style="21" customWidth="1"/>
    <col min="4300" max="4300" width="14.140625" style="21" customWidth="1"/>
    <col min="4301" max="4301" width="16.28515625" style="21" customWidth="1"/>
    <col min="4302" max="4302" width="17.85546875" style="21" customWidth="1"/>
    <col min="4303" max="4303" width="16.42578125" style="21" customWidth="1"/>
    <col min="4304" max="4304" width="17.28515625" style="21" customWidth="1"/>
    <col min="4305" max="4305" width="16.42578125" style="21" customWidth="1"/>
    <col min="4306" max="4306" width="18.85546875" style="21" customWidth="1"/>
    <col min="4307" max="4307" width="24.7109375" style="21" customWidth="1"/>
    <col min="4308" max="4308" width="0" style="21" hidden="1" customWidth="1"/>
    <col min="4309" max="4309" width="9.7109375" style="21" bestFit="1" customWidth="1"/>
    <col min="4310" max="4553" width="9.140625" style="21"/>
    <col min="4554" max="4554" width="88.42578125" style="21" customWidth="1"/>
    <col min="4555" max="4555" width="10.85546875" style="21" customWidth="1"/>
    <col min="4556" max="4556" width="14.140625" style="21" customWidth="1"/>
    <col min="4557" max="4557" width="16.28515625" style="21" customWidth="1"/>
    <col min="4558" max="4558" width="17.85546875" style="21" customWidth="1"/>
    <col min="4559" max="4559" width="16.42578125" style="21" customWidth="1"/>
    <col min="4560" max="4560" width="17.28515625" style="21" customWidth="1"/>
    <col min="4561" max="4561" width="16.42578125" style="21" customWidth="1"/>
    <col min="4562" max="4562" width="18.85546875" style="21" customWidth="1"/>
    <col min="4563" max="4563" width="24.7109375" style="21" customWidth="1"/>
    <col min="4564" max="4564" width="0" style="21" hidden="1" customWidth="1"/>
    <col min="4565" max="4565" width="9.7109375" style="21" bestFit="1" customWidth="1"/>
    <col min="4566" max="4809" width="9.140625" style="21"/>
    <col min="4810" max="4810" width="88.42578125" style="21" customWidth="1"/>
    <col min="4811" max="4811" width="10.85546875" style="21" customWidth="1"/>
    <col min="4812" max="4812" width="14.140625" style="21" customWidth="1"/>
    <col min="4813" max="4813" width="16.28515625" style="21" customWidth="1"/>
    <col min="4814" max="4814" width="17.85546875" style="21" customWidth="1"/>
    <col min="4815" max="4815" width="16.42578125" style="21" customWidth="1"/>
    <col min="4816" max="4816" width="17.28515625" style="21" customWidth="1"/>
    <col min="4817" max="4817" width="16.42578125" style="21" customWidth="1"/>
    <col min="4818" max="4818" width="18.85546875" style="21" customWidth="1"/>
    <col min="4819" max="4819" width="24.7109375" style="21" customWidth="1"/>
    <col min="4820" max="4820" width="0" style="21" hidden="1" customWidth="1"/>
    <col min="4821" max="4821" width="9.7109375" style="21" bestFit="1" customWidth="1"/>
    <col min="4822" max="5065" width="9.140625" style="21"/>
    <col min="5066" max="5066" width="88.42578125" style="21" customWidth="1"/>
    <col min="5067" max="5067" width="10.85546875" style="21" customWidth="1"/>
    <col min="5068" max="5068" width="14.140625" style="21" customWidth="1"/>
    <col min="5069" max="5069" width="16.28515625" style="21" customWidth="1"/>
    <col min="5070" max="5070" width="17.85546875" style="21" customWidth="1"/>
    <col min="5071" max="5071" width="16.42578125" style="21" customWidth="1"/>
    <col min="5072" max="5072" width="17.28515625" style="21" customWidth="1"/>
    <col min="5073" max="5073" width="16.42578125" style="21" customWidth="1"/>
    <col min="5074" max="5074" width="18.85546875" style="21" customWidth="1"/>
    <col min="5075" max="5075" width="24.7109375" style="21" customWidth="1"/>
    <col min="5076" max="5076" width="0" style="21" hidden="1" customWidth="1"/>
    <col min="5077" max="5077" width="9.7109375" style="21" bestFit="1" customWidth="1"/>
    <col min="5078" max="5321" width="9.140625" style="21"/>
    <col min="5322" max="5322" width="88.42578125" style="21" customWidth="1"/>
    <col min="5323" max="5323" width="10.85546875" style="21" customWidth="1"/>
    <col min="5324" max="5324" width="14.140625" style="21" customWidth="1"/>
    <col min="5325" max="5325" width="16.28515625" style="21" customWidth="1"/>
    <col min="5326" max="5326" width="17.85546875" style="21" customWidth="1"/>
    <col min="5327" max="5327" width="16.42578125" style="21" customWidth="1"/>
    <col min="5328" max="5328" width="17.28515625" style="21" customWidth="1"/>
    <col min="5329" max="5329" width="16.42578125" style="21" customWidth="1"/>
    <col min="5330" max="5330" width="18.85546875" style="21" customWidth="1"/>
    <col min="5331" max="5331" width="24.7109375" style="21" customWidth="1"/>
    <col min="5332" max="5332" width="0" style="21" hidden="1" customWidth="1"/>
    <col min="5333" max="5333" width="9.7109375" style="21" bestFit="1" customWidth="1"/>
    <col min="5334" max="5577" width="9.140625" style="21"/>
    <col min="5578" max="5578" width="88.42578125" style="21" customWidth="1"/>
    <col min="5579" max="5579" width="10.85546875" style="21" customWidth="1"/>
    <col min="5580" max="5580" width="14.140625" style="21" customWidth="1"/>
    <col min="5581" max="5581" width="16.28515625" style="21" customWidth="1"/>
    <col min="5582" max="5582" width="17.85546875" style="21" customWidth="1"/>
    <col min="5583" max="5583" width="16.42578125" style="21" customWidth="1"/>
    <col min="5584" max="5584" width="17.28515625" style="21" customWidth="1"/>
    <col min="5585" max="5585" width="16.42578125" style="21" customWidth="1"/>
    <col min="5586" max="5586" width="18.85546875" style="21" customWidth="1"/>
    <col min="5587" max="5587" width="24.7109375" style="21" customWidth="1"/>
    <col min="5588" max="5588" width="0" style="21" hidden="1" customWidth="1"/>
    <col min="5589" max="5589" width="9.7109375" style="21" bestFit="1" customWidth="1"/>
    <col min="5590" max="5833" width="9.140625" style="21"/>
    <col min="5834" max="5834" width="88.42578125" style="21" customWidth="1"/>
    <col min="5835" max="5835" width="10.85546875" style="21" customWidth="1"/>
    <col min="5836" max="5836" width="14.140625" style="21" customWidth="1"/>
    <col min="5837" max="5837" width="16.28515625" style="21" customWidth="1"/>
    <col min="5838" max="5838" width="17.85546875" style="21" customWidth="1"/>
    <col min="5839" max="5839" width="16.42578125" style="21" customWidth="1"/>
    <col min="5840" max="5840" width="17.28515625" style="21" customWidth="1"/>
    <col min="5841" max="5841" width="16.42578125" style="21" customWidth="1"/>
    <col min="5842" max="5842" width="18.85546875" style="21" customWidth="1"/>
    <col min="5843" max="5843" width="24.7109375" style="21" customWidth="1"/>
    <col min="5844" max="5844" width="0" style="21" hidden="1" customWidth="1"/>
    <col min="5845" max="5845" width="9.7109375" style="21" bestFit="1" customWidth="1"/>
    <col min="5846" max="6089" width="9.140625" style="21"/>
    <col min="6090" max="6090" width="88.42578125" style="21" customWidth="1"/>
    <col min="6091" max="6091" width="10.85546875" style="21" customWidth="1"/>
    <col min="6092" max="6092" width="14.140625" style="21" customWidth="1"/>
    <col min="6093" max="6093" width="16.28515625" style="21" customWidth="1"/>
    <col min="6094" max="6094" width="17.85546875" style="21" customWidth="1"/>
    <col min="6095" max="6095" width="16.42578125" style="21" customWidth="1"/>
    <col min="6096" max="6096" width="17.28515625" style="21" customWidth="1"/>
    <col min="6097" max="6097" width="16.42578125" style="21" customWidth="1"/>
    <col min="6098" max="6098" width="18.85546875" style="21" customWidth="1"/>
    <col min="6099" max="6099" width="24.7109375" style="21" customWidth="1"/>
    <col min="6100" max="6100" width="0" style="21" hidden="1" customWidth="1"/>
    <col min="6101" max="6101" width="9.7109375" style="21" bestFit="1" customWidth="1"/>
    <col min="6102" max="6345" width="9.140625" style="21"/>
    <col min="6346" max="6346" width="88.42578125" style="21" customWidth="1"/>
    <col min="6347" max="6347" width="10.85546875" style="21" customWidth="1"/>
    <col min="6348" max="6348" width="14.140625" style="21" customWidth="1"/>
    <col min="6349" max="6349" width="16.28515625" style="21" customWidth="1"/>
    <col min="6350" max="6350" width="17.85546875" style="21" customWidth="1"/>
    <col min="6351" max="6351" width="16.42578125" style="21" customWidth="1"/>
    <col min="6352" max="6352" width="17.28515625" style="21" customWidth="1"/>
    <col min="6353" max="6353" width="16.42578125" style="21" customWidth="1"/>
    <col min="6354" max="6354" width="18.85546875" style="21" customWidth="1"/>
    <col min="6355" max="6355" width="24.7109375" style="21" customWidth="1"/>
    <col min="6356" max="6356" width="0" style="21" hidden="1" customWidth="1"/>
    <col min="6357" max="6357" width="9.7109375" style="21" bestFit="1" customWidth="1"/>
    <col min="6358" max="6601" width="9.140625" style="21"/>
    <col min="6602" max="6602" width="88.42578125" style="21" customWidth="1"/>
    <col min="6603" max="6603" width="10.85546875" style="21" customWidth="1"/>
    <col min="6604" max="6604" width="14.140625" style="21" customWidth="1"/>
    <col min="6605" max="6605" width="16.28515625" style="21" customWidth="1"/>
    <col min="6606" max="6606" width="17.85546875" style="21" customWidth="1"/>
    <col min="6607" max="6607" width="16.42578125" style="21" customWidth="1"/>
    <col min="6608" max="6608" width="17.28515625" style="21" customWidth="1"/>
    <col min="6609" max="6609" width="16.42578125" style="21" customWidth="1"/>
    <col min="6610" max="6610" width="18.85546875" style="21" customWidth="1"/>
    <col min="6611" max="6611" width="24.7109375" style="21" customWidth="1"/>
    <col min="6612" max="6612" width="0" style="21" hidden="1" customWidth="1"/>
    <col min="6613" max="6613" width="9.7109375" style="21" bestFit="1" customWidth="1"/>
    <col min="6614" max="6857" width="9.140625" style="21"/>
    <col min="6858" max="6858" width="88.42578125" style="21" customWidth="1"/>
    <col min="6859" max="6859" width="10.85546875" style="21" customWidth="1"/>
    <col min="6860" max="6860" width="14.140625" style="21" customWidth="1"/>
    <col min="6861" max="6861" width="16.28515625" style="21" customWidth="1"/>
    <col min="6862" max="6862" width="17.85546875" style="21" customWidth="1"/>
    <col min="6863" max="6863" width="16.42578125" style="21" customWidth="1"/>
    <col min="6864" max="6864" width="17.28515625" style="21" customWidth="1"/>
    <col min="6865" max="6865" width="16.42578125" style="21" customWidth="1"/>
    <col min="6866" max="6866" width="18.85546875" style="21" customWidth="1"/>
    <col min="6867" max="6867" width="24.7109375" style="21" customWidth="1"/>
    <col min="6868" max="6868" width="0" style="21" hidden="1" customWidth="1"/>
    <col min="6869" max="6869" width="9.7109375" style="21" bestFit="1" customWidth="1"/>
    <col min="6870" max="7113" width="9.140625" style="21"/>
    <col min="7114" max="7114" width="88.42578125" style="21" customWidth="1"/>
    <col min="7115" max="7115" width="10.85546875" style="21" customWidth="1"/>
    <col min="7116" max="7116" width="14.140625" style="21" customWidth="1"/>
    <col min="7117" max="7117" width="16.28515625" style="21" customWidth="1"/>
    <col min="7118" max="7118" width="17.85546875" style="21" customWidth="1"/>
    <col min="7119" max="7119" width="16.42578125" style="21" customWidth="1"/>
    <col min="7120" max="7120" width="17.28515625" style="21" customWidth="1"/>
    <col min="7121" max="7121" width="16.42578125" style="21" customWidth="1"/>
    <col min="7122" max="7122" width="18.85546875" style="21" customWidth="1"/>
    <col min="7123" max="7123" width="24.7109375" style="21" customWidth="1"/>
    <col min="7124" max="7124" width="0" style="21" hidden="1" customWidth="1"/>
    <col min="7125" max="7125" width="9.7109375" style="21" bestFit="1" customWidth="1"/>
    <col min="7126" max="7369" width="9.140625" style="21"/>
    <col min="7370" max="7370" width="88.42578125" style="21" customWidth="1"/>
    <col min="7371" max="7371" width="10.85546875" style="21" customWidth="1"/>
    <col min="7372" max="7372" width="14.140625" style="21" customWidth="1"/>
    <col min="7373" max="7373" width="16.28515625" style="21" customWidth="1"/>
    <col min="7374" max="7374" width="17.85546875" style="21" customWidth="1"/>
    <col min="7375" max="7375" width="16.42578125" style="21" customWidth="1"/>
    <col min="7376" max="7376" width="17.28515625" style="21" customWidth="1"/>
    <col min="7377" max="7377" width="16.42578125" style="21" customWidth="1"/>
    <col min="7378" max="7378" width="18.85546875" style="21" customWidth="1"/>
    <col min="7379" max="7379" width="24.7109375" style="21" customWidth="1"/>
    <col min="7380" max="7380" width="0" style="21" hidden="1" customWidth="1"/>
    <col min="7381" max="7381" width="9.7109375" style="21" bestFit="1" customWidth="1"/>
    <col min="7382" max="7625" width="9.140625" style="21"/>
    <col min="7626" max="7626" width="88.42578125" style="21" customWidth="1"/>
    <col min="7627" max="7627" width="10.85546875" style="21" customWidth="1"/>
    <col min="7628" max="7628" width="14.140625" style="21" customWidth="1"/>
    <col min="7629" max="7629" width="16.28515625" style="21" customWidth="1"/>
    <col min="7630" max="7630" width="17.85546875" style="21" customWidth="1"/>
    <col min="7631" max="7631" width="16.42578125" style="21" customWidth="1"/>
    <col min="7632" max="7632" width="17.28515625" style="21" customWidth="1"/>
    <col min="7633" max="7633" width="16.42578125" style="21" customWidth="1"/>
    <col min="7634" max="7634" width="18.85546875" style="21" customWidth="1"/>
    <col min="7635" max="7635" width="24.7109375" style="21" customWidth="1"/>
    <col min="7636" max="7636" width="0" style="21" hidden="1" customWidth="1"/>
    <col min="7637" max="7637" width="9.7109375" style="21" bestFit="1" customWidth="1"/>
    <col min="7638" max="7881" width="9.140625" style="21"/>
    <col min="7882" max="7882" width="88.42578125" style="21" customWidth="1"/>
    <col min="7883" max="7883" width="10.85546875" style="21" customWidth="1"/>
    <col min="7884" max="7884" width="14.140625" style="21" customWidth="1"/>
    <col min="7885" max="7885" width="16.28515625" style="21" customWidth="1"/>
    <col min="7886" max="7886" width="17.85546875" style="21" customWidth="1"/>
    <col min="7887" max="7887" width="16.42578125" style="21" customWidth="1"/>
    <col min="7888" max="7888" width="17.28515625" style="21" customWidth="1"/>
    <col min="7889" max="7889" width="16.42578125" style="21" customWidth="1"/>
    <col min="7890" max="7890" width="18.85546875" style="21" customWidth="1"/>
    <col min="7891" max="7891" width="24.7109375" style="21" customWidth="1"/>
    <col min="7892" max="7892" width="0" style="21" hidden="1" customWidth="1"/>
    <col min="7893" max="7893" width="9.7109375" style="21" bestFit="1" customWidth="1"/>
    <col min="7894" max="8137" width="9.140625" style="21"/>
    <col min="8138" max="8138" width="88.42578125" style="21" customWidth="1"/>
    <col min="8139" max="8139" width="10.85546875" style="21" customWidth="1"/>
    <col min="8140" max="8140" width="14.140625" style="21" customWidth="1"/>
    <col min="8141" max="8141" width="16.28515625" style="21" customWidth="1"/>
    <col min="8142" max="8142" width="17.85546875" style="21" customWidth="1"/>
    <col min="8143" max="8143" width="16.42578125" style="21" customWidth="1"/>
    <col min="8144" max="8144" width="17.28515625" style="21" customWidth="1"/>
    <col min="8145" max="8145" width="16.42578125" style="21" customWidth="1"/>
    <col min="8146" max="8146" width="18.85546875" style="21" customWidth="1"/>
    <col min="8147" max="8147" width="24.7109375" style="21" customWidth="1"/>
    <col min="8148" max="8148" width="0" style="21" hidden="1" customWidth="1"/>
    <col min="8149" max="8149" width="9.7109375" style="21" bestFit="1" customWidth="1"/>
    <col min="8150" max="8393" width="9.140625" style="21"/>
    <col min="8394" max="8394" width="88.42578125" style="21" customWidth="1"/>
    <col min="8395" max="8395" width="10.85546875" style="21" customWidth="1"/>
    <col min="8396" max="8396" width="14.140625" style="21" customWidth="1"/>
    <col min="8397" max="8397" width="16.28515625" style="21" customWidth="1"/>
    <col min="8398" max="8398" width="17.85546875" style="21" customWidth="1"/>
    <col min="8399" max="8399" width="16.42578125" style="21" customWidth="1"/>
    <col min="8400" max="8400" width="17.28515625" style="21" customWidth="1"/>
    <col min="8401" max="8401" width="16.42578125" style="21" customWidth="1"/>
    <col min="8402" max="8402" width="18.85546875" style="21" customWidth="1"/>
    <col min="8403" max="8403" width="24.7109375" style="21" customWidth="1"/>
    <col min="8404" max="8404" width="0" style="21" hidden="1" customWidth="1"/>
    <col min="8405" max="8405" width="9.7109375" style="21" bestFit="1" customWidth="1"/>
    <col min="8406" max="8649" width="9.140625" style="21"/>
    <col min="8650" max="8650" width="88.42578125" style="21" customWidth="1"/>
    <col min="8651" max="8651" width="10.85546875" style="21" customWidth="1"/>
    <col min="8652" max="8652" width="14.140625" style="21" customWidth="1"/>
    <col min="8653" max="8653" width="16.28515625" style="21" customWidth="1"/>
    <col min="8654" max="8654" width="17.85546875" style="21" customWidth="1"/>
    <col min="8655" max="8655" width="16.42578125" style="21" customWidth="1"/>
    <col min="8656" max="8656" width="17.28515625" style="21" customWidth="1"/>
    <col min="8657" max="8657" width="16.42578125" style="21" customWidth="1"/>
    <col min="8658" max="8658" width="18.85546875" style="21" customWidth="1"/>
    <col min="8659" max="8659" width="24.7109375" style="21" customWidth="1"/>
    <col min="8660" max="8660" width="0" style="21" hidden="1" customWidth="1"/>
    <col min="8661" max="8661" width="9.7109375" style="21" bestFit="1" customWidth="1"/>
    <col min="8662" max="8905" width="9.140625" style="21"/>
    <col min="8906" max="8906" width="88.42578125" style="21" customWidth="1"/>
    <col min="8907" max="8907" width="10.85546875" style="21" customWidth="1"/>
    <col min="8908" max="8908" width="14.140625" style="21" customWidth="1"/>
    <col min="8909" max="8909" width="16.28515625" style="21" customWidth="1"/>
    <col min="8910" max="8910" width="17.85546875" style="21" customWidth="1"/>
    <col min="8911" max="8911" width="16.42578125" style="21" customWidth="1"/>
    <col min="8912" max="8912" width="17.28515625" style="21" customWidth="1"/>
    <col min="8913" max="8913" width="16.42578125" style="21" customWidth="1"/>
    <col min="8914" max="8914" width="18.85546875" style="21" customWidth="1"/>
    <col min="8915" max="8915" width="24.7109375" style="21" customWidth="1"/>
    <col min="8916" max="8916" width="0" style="21" hidden="1" customWidth="1"/>
    <col min="8917" max="8917" width="9.7109375" style="21" bestFit="1" customWidth="1"/>
    <col min="8918" max="9161" width="9.140625" style="21"/>
    <col min="9162" max="9162" width="88.42578125" style="21" customWidth="1"/>
    <col min="9163" max="9163" width="10.85546875" style="21" customWidth="1"/>
    <col min="9164" max="9164" width="14.140625" style="21" customWidth="1"/>
    <col min="9165" max="9165" width="16.28515625" style="21" customWidth="1"/>
    <col min="9166" max="9166" width="17.85546875" style="21" customWidth="1"/>
    <col min="9167" max="9167" width="16.42578125" style="21" customWidth="1"/>
    <col min="9168" max="9168" width="17.28515625" style="21" customWidth="1"/>
    <col min="9169" max="9169" width="16.42578125" style="21" customWidth="1"/>
    <col min="9170" max="9170" width="18.85546875" style="21" customWidth="1"/>
    <col min="9171" max="9171" width="24.7109375" style="21" customWidth="1"/>
    <col min="9172" max="9172" width="0" style="21" hidden="1" customWidth="1"/>
    <col min="9173" max="9173" width="9.7109375" style="21" bestFit="1" customWidth="1"/>
    <col min="9174" max="9417" width="9.140625" style="21"/>
    <col min="9418" max="9418" width="88.42578125" style="21" customWidth="1"/>
    <col min="9419" max="9419" width="10.85546875" style="21" customWidth="1"/>
    <col min="9420" max="9420" width="14.140625" style="21" customWidth="1"/>
    <col min="9421" max="9421" width="16.28515625" style="21" customWidth="1"/>
    <col min="9422" max="9422" width="17.85546875" style="21" customWidth="1"/>
    <col min="9423" max="9423" width="16.42578125" style="21" customWidth="1"/>
    <col min="9424" max="9424" width="17.28515625" style="21" customWidth="1"/>
    <col min="9425" max="9425" width="16.42578125" style="21" customWidth="1"/>
    <col min="9426" max="9426" width="18.85546875" style="21" customWidth="1"/>
    <col min="9427" max="9427" width="24.7109375" style="21" customWidth="1"/>
    <col min="9428" max="9428" width="0" style="21" hidden="1" customWidth="1"/>
    <col min="9429" max="9429" width="9.7109375" style="21" bestFit="1" customWidth="1"/>
    <col min="9430" max="9673" width="9.140625" style="21"/>
    <col min="9674" max="9674" width="88.42578125" style="21" customWidth="1"/>
    <col min="9675" max="9675" width="10.85546875" style="21" customWidth="1"/>
    <col min="9676" max="9676" width="14.140625" style="21" customWidth="1"/>
    <col min="9677" max="9677" width="16.28515625" style="21" customWidth="1"/>
    <col min="9678" max="9678" width="17.85546875" style="21" customWidth="1"/>
    <col min="9679" max="9679" width="16.42578125" style="21" customWidth="1"/>
    <col min="9680" max="9680" width="17.28515625" style="21" customWidth="1"/>
    <col min="9681" max="9681" width="16.42578125" style="21" customWidth="1"/>
    <col min="9682" max="9682" width="18.85546875" style="21" customWidth="1"/>
    <col min="9683" max="9683" width="24.7109375" style="21" customWidth="1"/>
    <col min="9684" max="9684" width="0" style="21" hidden="1" customWidth="1"/>
    <col min="9685" max="9685" width="9.7109375" style="21" bestFit="1" customWidth="1"/>
    <col min="9686" max="9929" width="9.140625" style="21"/>
    <col min="9930" max="9930" width="88.42578125" style="21" customWidth="1"/>
    <col min="9931" max="9931" width="10.85546875" style="21" customWidth="1"/>
    <col min="9932" max="9932" width="14.140625" style="21" customWidth="1"/>
    <col min="9933" max="9933" width="16.28515625" style="21" customWidth="1"/>
    <col min="9934" max="9934" width="17.85546875" style="21" customWidth="1"/>
    <col min="9935" max="9935" width="16.42578125" style="21" customWidth="1"/>
    <col min="9936" max="9936" width="17.28515625" style="21" customWidth="1"/>
    <col min="9937" max="9937" width="16.42578125" style="21" customWidth="1"/>
    <col min="9938" max="9938" width="18.85546875" style="21" customWidth="1"/>
    <col min="9939" max="9939" width="24.7109375" style="21" customWidth="1"/>
    <col min="9940" max="9940" width="0" style="21" hidden="1" customWidth="1"/>
    <col min="9941" max="9941" width="9.7109375" style="21" bestFit="1" customWidth="1"/>
    <col min="9942" max="10185" width="9.140625" style="21"/>
    <col min="10186" max="10186" width="88.42578125" style="21" customWidth="1"/>
    <col min="10187" max="10187" width="10.85546875" style="21" customWidth="1"/>
    <col min="10188" max="10188" width="14.140625" style="21" customWidth="1"/>
    <col min="10189" max="10189" width="16.28515625" style="21" customWidth="1"/>
    <col min="10190" max="10190" width="17.85546875" style="21" customWidth="1"/>
    <col min="10191" max="10191" width="16.42578125" style="21" customWidth="1"/>
    <col min="10192" max="10192" width="17.28515625" style="21" customWidth="1"/>
    <col min="10193" max="10193" width="16.42578125" style="21" customWidth="1"/>
    <col min="10194" max="10194" width="18.85546875" style="21" customWidth="1"/>
    <col min="10195" max="10195" width="24.7109375" style="21" customWidth="1"/>
    <col min="10196" max="10196" width="0" style="21" hidden="1" customWidth="1"/>
    <col min="10197" max="10197" width="9.7109375" style="21" bestFit="1" customWidth="1"/>
    <col min="10198" max="10441" width="9.140625" style="21"/>
    <col min="10442" max="10442" width="88.42578125" style="21" customWidth="1"/>
    <col min="10443" max="10443" width="10.85546875" style="21" customWidth="1"/>
    <col min="10444" max="10444" width="14.140625" style="21" customWidth="1"/>
    <col min="10445" max="10445" width="16.28515625" style="21" customWidth="1"/>
    <col min="10446" max="10446" width="17.85546875" style="21" customWidth="1"/>
    <col min="10447" max="10447" width="16.42578125" style="21" customWidth="1"/>
    <col min="10448" max="10448" width="17.28515625" style="21" customWidth="1"/>
    <col min="10449" max="10449" width="16.42578125" style="21" customWidth="1"/>
    <col min="10450" max="10450" width="18.85546875" style="21" customWidth="1"/>
    <col min="10451" max="10451" width="24.7109375" style="21" customWidth="1"/>
    <col min="10452" max="10452" width="0" style="21" hidden="1" customWidth="1"/>
    <col min="10453" max="10453" width="9.7109375" style="21" bestFit="1" customWidth="1"/>
    <col min="10454" max="10697" width="9.140625" style="21"/>
    <col min="10698" max="10698" width="88.42578125" style="21" customWidth="1"/>
    <col min="10699" max="10699" width="10.85546875" style="21" customWidth="1"/>
    <col min="10700" max="10700" width="14.140625" style="21" customWidth="1"/>
    <col min="10701" max="10701" width="16.28515625" style="21" customWidth="1"/>
    <col min="10702" max="10702" width="17.85546875" style="21" customWidth="1"/>
    <col min="10703" max="10703" width="16.42578125" style="21" customWidth="1"/>
    <col min="10704" max="10704" width="17.28515625" style="21" customWidth="1"/>
    <col min="10705" max="10705" width="16.42578125" style="21" customWidth="1"/>
    <col min="10706" max="10706" width="18.85546875" style="21" customWidth="1"/>
    <col min="10707" max="10707" width="24.7109375" style="21" customWidth="1"/>
    <col min="10708" max="10708" width="0" style="21" hidden="1" customWidth="1"/>
    <col min="10709" max="10709" width="9.7109375" style="21" bestFit="1" customWidth="1"/>
    <col min="10710" max="10953" width="9.140625" style="21"/>
    <col min="10954" max="10954" width="88.42578125" style="21" customWidth="1"/>
    <col min="10955" max="10955" width="10.85546875" style="21" customWidth="1"/>
    <col min="10956" max="10956" width="14.140625" style="21" customWidth="1"/>
    <col min="10957" max="10957" width="16.28515625" style="21" customWidth="1"/>
    <col min="10958" max="10958" width="17.85546875" style="21" customWidth="1"/>
    <col min="10959" max="10959" width="16.42578125" style="21" customWidth="1"/>
    <col min="10960" max="10960" width="17.28515625" style="21" customWidth="1"/>
    <col min="10961" max="10961" width="16.42578125" style="21" customWidth="1"/>
    <col min="10962" max="10962" width="18.85546875" style="21" customWidth="1"/>
    <col min="10963" max="10963" width="24.7109375" style="21" customWidth="1"/>
    <col min="10964" max="10964" width="0" style="21" hidden="1" customWidth="1"/>
    <col min="10965" max="10965" width="9.7109375" style="21" bestFit="1" customWidth="1"/>
    <col min="10966" max="11209" width="9.140625" style="21"/>
    <col min="11210" max="11210" width="88.42578125" style="21" customWidth="1"/>
    <col min="11211" max="11211" width="10.85546875" style="21" customWidth="1"/>
    <col min="11212" max="11212" width="14.140625" style="21" customWidth="1"/>
    <col min="11213" max="11213" width="16.28515625" style="21" customWidth="1"/>
    <col min="11214" max="11214" width="17.85546875" style="21" customWidth="1"/>
    <col min="11215" max="11215" width="16.42578125" style="21" customWidth="1"/>
    <col min="11216" max="11216" width="17.28515625" style="21" customWidth="1"/>
    <col min="11217" max="11217" width="16.42578125" style="21" customWidth="1"/>
    <col min="11218" max="11218" width="18.85546875" style="21" customWidth="1"/>
    <col min="11219" max="11219" width="24.7109375" style="21" customWidth="1"/>
    <col min="11220" max="11220" width="0" style="21" hidden="1" customWidth="1"/>
    <col min="11221" max="11221" width="9.7109375" style="21" bestFit="1" customWidth="1"/>
    <col min="11222" max="11465" width="9.140625" style="21"/>
    <col min="11466" max="11466" width="88.42578125" style="21" customWidth="1"/>
    <col min="11467" max="11467" width="10.85546875" style="21" customWidth="1"/>
    <col min="11468" max="11468" width="14.140625" style="21" customWidth="1"/>
    <col min="11469" max="11469" width="16.28515625" style="21" customWidth="1"/>
    <col min="11470" max="11470" width="17.85546875" style="21" customWidth="1"/>
    <col min="11471" max="11471" width="16.42578125" style="21" customWidth="1"/>
    <col min="11472" max="11472" width="17.28515625" style="21" customWidth="1"/>
    <col min="11473" max="11473" width="16.42578125" style="21" customWidth="1"/>
    <col min="11474" max="11474" width="18.85546875" style="21" customWidth="1"/>
    <col min="11475" max="11475" width="24.7109375" style="21" customWidth="1"/>
    <col min="11476" max="11476" width="0" style="21" hidden="1" customWidth="1"/>
    <col min="11477" max="11477" width="9.7109375" style="21" bestFit="1" customWidth="1"/>
    <col min="11478" max="11721" width="9.140625" style="21"/>
    <col min="11722" max="11722" width="88.42578125" style="21" customWidth="1"/>
    <col min="11723" max="11723" width="10.85546875" style="21" customWidth="1"/>
    <col min="11724" max="11724" width="14.140625" style="21" customWidth="1"/>
    <col min="11725" max="11725" width="16.28515625" style="21" customWidth="1"/>
    <col min="11726" max="11726" width="17.85546875" style="21" customWidth="1"/>
    <col min="11727" max="11727" width="16.42578125" style="21" customWidth="1"/>
    <col min="11728" max="11728" width="17.28515625" style="21" customWidth="1"/>
    <col min="11729" max="11729" width="16.42578125" style="21" customWidth="1"/>
    <col min="11730" max="11730" width="18.85546875" style="21" customWidth="1"/>
    <col min="11731" max="11731" width="24.7109375" style="21" customWidth="1"/>
    <col min="11732" max="11732" width="0" style="21" hidden="1" customWidth="1"/>
    <col min="11733" max="11733" width="9.7109375" style="21" bestFit="1" customWidth="1"/>
    <col min="11734" max="11977" width="9.140625" style="21"/>
    <col min="11978" max="11978" width="88.42578125" style="21" customWidth="1"/>
    <col min="11979" max="11979" width="10.85546875" style="21" customWidth="1"/>
    <col min="11980" max="11980" width="14.140625" style="21" customWidth="1"/>
    <col min="11981" max="11981" width="16.28515625" style="21" customWidth="1"/>
    <col min="11982" max="11982" width="17.85546875" style="21" customWidth="1"/>
    <col min="11983" max="11983" width="16.42578125" style="21" customWidth="1"/>
    <col min="11984" max="11984" width="17.28515625" style="21" customWidth="1"/>
    <col min="11985" max="11985" width="16.42578125" style="21" customWidth="1"/>
    <col min="11986" max="11986" width="18.85546875" style="21" customWidth="1"/>
    <col min="11987" max="11987" width="24.7109375" style="21" customWidth="1"/>
    <col min="11988" max="11988" width="0" style="21" hidden="1" customWidth="1"/>
    <col min="11989" max="11989" width="9.7109375" style="21" bestFit="1" customWidth="1"/>
    <col min="11990" max="12233" width="9.140625" style="21"/>
    <col min="12234" max="12234" width="88.42578125" style="21" customWidth="1"/>
    <col min="12235" max="12235" width="10.85546875" style="21" customWidth="1"/>
    <col min="12236" max="12236" width="14.140625" style="21" customWidth="1"/>
    <col min="12237" max="12237" width="16.28515625" style="21" customWidth="1"/>
    <col min="12238" max="12238" width="17.85546875" style="21" customWidth="1"/>
    <col min="12239" max="12239" width="16.42578125" style="21" customWidth="1"/>
    <col min="12240" max="12240" width="17.28515625" style="21" customWidth="1"/>
    <col min="12241" max="12241" width="16.42578125" style="21" customWidth="1"/>
    <col min="12242" max="12242" width="18.85546875" style="21" customWidth="1"/>
    <col min="12243" max="12243" width="24.7109375" style="21" customWidth="1"/>
    <col min="12244" max="12244" width="0" style="21" hidden="1" customWidth="1"/>
    <col min="12245" max="12245" width="9.7109375" style="21" bestFit="1" customWidth="1"/>
    <col min="12246" max="12489" width="9.140625" style="21"/>
    <col min="12490" max="12490" width="88.42578125" style="21" customWidth="1"/>
    <col min="12491" max="12491" width="10.85546875" style="21" customWidth="1"/>
    <col min="12492" max="12492" width="14.140625" style="21" customWidth="1"/>
    <col min="12493" max="12493" width="16.28515625" style="21" customWidth="1"/>
    <col min="12494" max="12494" width="17.85546875" style="21" customWidth="1"/>
    <col min="12495" max="12495" width="16.42578125" style="21" customWidth="1"/>
    <col min="12496" max="12496" width="17.28515625" style="21" customWidth="1"/>
    <col min="12497" max="12497" width="16.42578125" style="21" customWidth="1"/>
    <col min="12498" max="12498" width="18.85546875" style="21" customWidth="1"/>
    <col min="12499" max="12499" width="24.7109375" style="21" customWidth="1"/>
    <col min="12500" max="12500" width="0" style="21" hidden="1" customWidth="1"/>
    <col min="12501" max="12501" width="9.7109375" style="21" bestFit="1" customWidth="1"/>
    <col min="12502" max="12745" width="9.140625" style="21"/>
    <col min="12746" max="12746" width="88.42578125" style="21" customWidth="1"/>
    <col min="12747" max="12747" width="10.85546875" style="21" customWidth="1"/>
    <col min="12748" max="12748" width="14.140625" style="21" customWidth="1"/>
    <col min="12749" max="12749" width="16.28515625" style="21" customWidth="1"/>
    <col min="12750" max="12750" width="17.85546875" style="21" customWidth="1"/>
    <col min="12751" max="12751" width="16.42578125" style="21" customWidth="1"/>
    <col min="12752" max="12752" width="17.28515625" style="21" customWidth="1"/>
    <col min="12753" max="12753" width="16.42578125" style="21" customWidth="1"/>
    <col min="12754" max="12754" width="18.85546875" style="21" customWidth="1"/>
    <col min="12755" max="12755" width="24.7109375" style="21" customWidth="1"/>
    <col min="12756" max="12756" width="0" style="21" hidden="1" customWidth="1"/>
    <col min="12757" max="12757" width="9.7109375" style="21" bestFit="1" customWidth="1"/>
    <col min="12758" max="13001" width="9.140625" style="21"/>
    <col min="13002" max="13002" width="88.42578125" style="21" customWidth="1"/>
    <col min="13003" max="13003" width="10.85546875" style="21" customWidth="1"/>
    <col min="13004" max="13004" width="14.140625" style="21" customWidth="1"/>
    <col min="13005" max="13005" width="16.28515625" style="21" customWidth="1"/>
    <col min="13006" max="13006" width="17.85546875" style="21" customWidth="1"/>
    <col min="13007" max="13007" width="16.42578125" style="21" customWidth="1"/>
    <col min="13008" max="13008" width="17.28515625" style="21" customWidth="1"/>
    <col min="13009" max="13009" width="16.42578125" style="21" customWidth="1"/>
    <col min="13010" max="13010" width="18.85546875" style="21" customWidth="1"/>
    <col min="13011" max="13011" width="24.7109375" style="21" customWidth="1"/>
    <col min="13012" max="13012" width="0" style="21" hidden="1" customWidth="1"/>
    <col min="13013" max="13013" width="9.7109375" style="21" bestFit="1" customWidth="1"/>
    <col min="13014" max="13257" width="9.140625" style="21"/>
    <col min="13258" max="13258" width="88.42578125" style="21" customWidth="1"/>
    <col min="13259" max="13259" width="10.85546875" style="21" customWidth="1"/>
    <col min="13260" max="13260" width="14.140625" style="21" customWidth="1"/>
    <col min="13261" max="13261" width="16.28515625" style="21" customWidth="1"/>
    <col min="13262" max="13262" width="17.85546875" style="21" customWidth="1"/>
    <col min="13263" max="13263" width="16.42578125" style="21" customWidth="1"/>
    <col min="13264" max="13264" width="17.28515625" style="21" customWidth="1"/>
    <col min="13265" max="13265" width="16.42578125" style="21" customWidth="1"/>
    <col min="13266" max="13266" width="18.85546875" style="21" customWidth="1"/>
    <col min="13267" max="13267" width="24.7109375" style="21" customWidth="1"/>
    <col min="13268" max="13268" width="0" style="21" hidden="1" customWidth="1"/>
    <col min="13269" max="13269" width="9.7109375" style="21" bestFit="1" customWidth="1"/>
    <col min="13270" max="13513" width="9.140625" style="21"/>
    <col min="13514" max="13514" width="88.42578125" style="21" customWidth="1"/>
    <col min="13515" max="13515" width="10.85546875" style="21" customWidth="1"/>
    <col min="13516" max="13516" width="14.140625" style="21" customWidth="1"/>
    <col min="13517" max="13517" width="16.28515625" style="21" customWidth="1"/>
    <col min="13518" max="13518" width="17.85546875" style="21" customWidth="1"/>
    <col min="13519" max="13519" width="16.42578125" style="21" customWidth="1"/>
    <col min="13520" max="13520" width="17.28515625" style="21" customWidth="1"/>
    <col min="13521" max="13521" width="16.42578125" style="21" customWidth="1"/>
    <col min="13522" max="13522" width="18.85546875" style="21" customWidth="1"/>
    <col min="13523" max="13523" width="24.7109375" style="21" customWidth="1"/>
    <col min="13524" max="13524" width="0" style="21" hidden="1" customWidth="1"/>
    <col min="13525" max="13525" width="9.7109375" style="21" bestFit="1" customWidth="1"/>
    <col min="13526" max="13769" width="9.140625" style="21"/>
    <col min="13770" max="13770" width="88.42578125" style="21" customWidth="1"/>
    <col min="13771" max="13771" width="10.85546875" style="21" customWidth="1"/>
    <col min="13772" max="13772" width="14.140625" style="21" customWidth="1"/>
    <col min="13773" max="13773" width="16.28515625" style="21" customWidth="1"/>
    <col min="13774" max="13774" width="17.85546875" style="21" customWidth="1"/>
    <col min="13775" max="13775" width="16.42578125" style="21" customWidth="1"/>
    <col min="13776" max="13776" width="17.28515625" style="21" customWidth="1"/>
    <col min="13777" max="13777" width="16.42578125" style="21" customWidth="1"/>
    <col min="13778" max="13778" width="18.85546875" style="21" customWidth="1"/>
    <col min="13779" max="13779" width="24.7109375" style="21" customWidth="1"/>
    <col min="13780" max="13780" width="0" style="21" hidden="1" customWidth="1"/>
    <col min="13781" max="13781" width="9.7109375" style="21" bestFit="1" customWidth="1"/>
    <col min="13782" max="14025" width="9.140625" style="21"/>
    <col min="14026" max="14026" width="88.42578125" style="21" customWidth="1"/>
    <col min="14027" max="14027" width="10.85546875" style="21" customWidth="1"/>
    <col min="14028" max="14028" width="14.140625" style="21" customWidth="1"/>
    <col min="14029" max="14029" width="16.28515625" style="21" customWidth="1"/>
    <col min="14030" max="14030" width="17.85546875" style="21" customWidth="1"/>
    <col min="14031" max="14031" width="16.42578125" style="21" customWidth="1"/>
    <col min="14032" max="14032" width="17.28515625" style="21" customWidth="1"/>
    <col min="14033" max="14033" width="16.42578125" style="21" customWidth="1"/>
    <col min="14034" max="14034" width="18.85546875" style="21" customWidth="1"/>
    <col min="14035" max="14035" width="24.7109375" style="21" customWidth="1"/>
    <col min="14036" max="14036" width="0" style="21" hidden="1" customWidth="1"/>
    <col min="14037" max="14037" width="9.7109375" style="21" bestFit="1" customWidth="1"/>
    <col min="14038" max="14281" width="9.140625" style="21"/>
    <col min="14282" max="14282" width="88.42578125" style="21" customWidth="1"/>
    <col min="14283" max="14283" width="10.85546875" style="21" customWidth="1"/>
    <col min="14284" max="14284" width="14.140625" style="21" customWidth="1"/>
    <col min="14285" max="14285" width="16.28515625" style="21" customWidth="1"/>
    <col min="14286" max="14286" width="17.85546875" style="21" customWidth="1"/>
    <col min="14287" max="14287" width="16.42578125" style="21" customWidth="1"/>
    <col min="14288" max="14288" width="17.28515625" style="21" customWidth="1"/>
    <col min="14289" max="14289" width="16.42578125" style="21" customWidth="1"/>
    <col min="14290" max="14290" width="18.85546875" style="21" customWidth="1"/>
    <col min="14291" max="14291" width="24.7109375" style="21" customWidth="1"/>
    <col min="14292" max="14292" width="0" style="21" hidden="1" customWidth="1"/>
    <col min="14293" max="14293" width="9.7109375" style="21" bestFit="1" customWidth="1"/>
    <col min="14294" max="14537" width="9.140625" style="21"/>
    <col min="14538" max="14538" width="88.42578125" style="21" customWidth="1"/>
    <col min="14539" max="14539" width="10.85546875" style="21" customWidth="1"/>
    <col min="14540" max="14540" width="14.140625" style="21" customWidth="1"/>
    <col min="14541" max="14541" width="16.28515625" style="21" customWidth="1"/>
    <col min="14542" max="14542" width="17.85546875" style="21" customWidth="1"/>
    <col min="14543" max="14543" width="16.42578125" style="21" customWidth="1"/>
    <col min="14544" max="14544" width="17.28515625" style="21" customWidth="1"/>
    <col min="14545" max="14545" width="16.42578125" style="21" customWidth="1"/>
    <col min="14546" max="14546" width="18.85546875" style="21" customWidth="1"/>
    <col min="14547" max="14547" width="24.7109375" style="21" customWidth="1"/>
    <col min="14548" max="14548" width="0" style="21" hidden="1" customWidth="1"/>
    <col min="14549" max="14549" width="9.7109375" style="21" bestFit="1" customWidth="1"/>
    <col min="14550" max="14793" width="9.140625" style="21"/>
    <col min="14794" max="14794" width="88.42578125" style="21" customWidth="1"/>
    <col min="14795" max="14795" width="10.85546875" style="21" customWidth="1"/>
    <col min="14796" max="14796" width="14.140625" style="21" customWidth="1"/>
    <col min="14797" max="14797" width="16.28515625" style="21" customWidth="1"/>
    <col min="14798" max="14798" width="17.85546875" style="21" customWidth="1"/>
    <col min="14799" max="14799" width="16.42578125" style="21" customWidth="1"/>
    <col min="14800" max="14800" width="17.28515625" style="21" customWidth="1"/>
    <col min="14801" max="14801" width="16.42578125" style="21" customWidth="1"/>
    <col min="14802" max="14802" width="18.85546875" style="21" customWidth="1"/>
    <col min="14803" max="14803" width="24.7109375" style="21" customWidth="1"/>
    <col min="14804" max="14804" width="0" style="21" hidden="1" customWidth="1"/>
    <col min="14805" max="14805" width="9.7109375" style="21" bestFit="1" customWidth="1"/>
    <col min="14806" max="15049" width="9.140625" style="21"/>
    <col min="15050" max="15050" width="88.42578125" style="21" customWidth="1"/>
    <col min="15051" max="15051" width="10.85546875" style="21" customWidth="1"/>
    <col min="15052" max="15052" width="14.140625" style="21" customWidth="1"/>
    <col min="15053" max="15053" width="16.28515625" style="21" customWidth="1"/>
    <col min="15054" max="15054" width="17.85546875" style="21" customWidth="1"/>
    <col min="15055" max="15055" width="16.42578125" style="21" customWidth="1"/>
    <col min="15056" max="15056" width="17.28515625" style="21" customWidth="1"/>
    <col min="15057" max="15057" width="16.42578125" style="21" customWidth="1"/>
    <col min="15058" max="15058" width="18.85546875" style="21" customWidth="1"/>
    <col min="15059" max="15059" width="24.7109375" style="21" customWidth="1"/>
    <col min="15060" max="15060" width="0" style="21" hidden="1" customWidth="1"/>
    <col min="15061" max="15061" width="9.7109375" style="21" bestFit="1" customWidth="1"/>
    <col min="15062" max="15305" width="9.140625" style="21"/>
    <col min="15306" max="15306" width="88.42578125" style="21" customWidth="1"/>
    <col min="15307" max="15307" width="10.85546875" style="21" customWidth="1"/>
    <col min="15308" max="15308" width="14.140625" style="21" customWidth="1"/>
    <col min="15309" max="15309" width="16.28515625" style="21" customWidth="1"/>
    <col min="15310" max="15310" width="17.85546875" style="21" customWidth="1"/>
    <col min="15311" max="15311" width="16.42578125" style="21" customWidth="1"/>
    <col min="15312" max="15312" width="17.28515625" style="21" customWidth="1"/>
    <col min="15313" max="15313" width="16.42578125" style="21" customWidth="1"/>
    <col min="15314" max="15314" width="18.85546875" style="21" customWidth="1"/>
    <col min="15315" max="15315" width="24.7109375" style="21" customWidth="1"/>
    <col min="15316" max="15316" width="0" style="21" hidden="1" customWidth="1"/>
    <col min="15317" max="15317" width="9.7109375" style="21" bestFit="1" customWidth="1"/>
    <col min="15318" max="15561" width="9.140625" style="21"/>
    <col min="15562" max="15562" width="88.42578125" style="21" customWidth="1"/>
    <col min="15563" max="15563" width="10.85546875" style="21" customWidth="1"/>
    <col min="15564" max="15564" width="14.140625" style="21" customWidth="1"/>
    <col min="15565" max="15565" width="16.28515625" style="21" customWidth="1"/>
    <col min="15566" max="15566" width="17.85546875" style="21" customWidth="1"/>
    <col min="15567" max="15567" width="16.42578125" style="21" customWidth="1"/>
    <col min="15568" max="15568" width="17.28515625" style="21" customWidth="1"/>
    <col min="15569" max="15569" width="16.42578125" style="21" customWidth="1"/>
    <col min="15570" max="15570" width="18.85546875" style="21" customWidth="1"/>
    <col min="15571" max="15571" width="24.7109375" style="21" customWidth="1"/>
    <col min="15572" max="15572" width="0" style="21" hidden="1" customWidth="1"/>
    <col min="15573" max="15573" width="9.7109375" style="21" bestFit="1" customWidth="1"/>
    <col min="15574" max="15817" width="9.140625" style="21"/>
    <col min="15818" max="15818" width="88.42578125" style="21" customWidth="1"/>
    <col min="15819" max="15819" width="10.85546875" style="21" customWidth="1"/>
    <col min="15820" max="15820" width="14.140625" style="21" customWidth="1"/>
    <col min="15821" max="15821" width="16.28515625" style="21" customWidth="1"/>
    <col min="15822" max="15822" width="17.85546875" style="21" customWidth="1"/>
    <col min="15823" max="15823" width="16.42578125" style="21" customWidth="1"/>
    <col min="15824" max="15824" width="17.28515625" style="21" customWidth="1"/>
    <col min="15825" max="15825" width="16.42578125" style="21" customWidth="1"/>
    <col min="15826" max="15826" width="18.85546875" style="21" customWidth="1"/>
    <col min="15827" max="15827" width="24.7109375" style="21" customWidth="1"/>
    <col min="15828" max="15828" width="0" style="21" hidden="1" customWidth="1"/>
    <col min="15829" max="15829" width="9.7109375" style="21" bestFit="1" customWidth="1"/>
    <col min="15830" max="16073" width="9.140625" style="21"/>
    <col min="16074" max="16074" width="88.42578125" style="21" customWidth="1"/>
    <col min="16075" max="16075" width="10.85546875" style="21" customWidth="1"/>
    <col min="16076" max="16076" width="14.140625" style="21" customWidth="1"/>
    <col min="16077" max="16077" width="16.28515625" style="21" customWidth="1"/>
    <col min="16078" max="16078" width="17.85546875" style="21" customWidth="1"/>
    <col min="16079" max="16079" width="16.42578125" style="21" customWidth="1"/>
    <col min="16080" max="16080" width="17.28515625" style="21" customWidth="1"/>
    <col min="16081" max="16081" width="16.42578125" style="21" customWidth="1"/>
    <col min="16082" max="16082" width="18.85546875" style="21" customWidth="1"/>
    <col min="16083" max="16083" width="24.7109375" style="21" customWidth="1"/>
    <col min="16084" max="16084" width="0" style="21" hidden="1" customWidth="1"/>
    <col min="16085" max="16085" width="9.7109375" style="21" bestFit="1" customWidth="1"/>
    <col min="16086" max="16384" width="9.140625" style="21"/>
  </cols>
  <sheetData>
    <row r="1" spans="1:11" s="1" customFormat="1" ht="46.5" customHeight="1" x14ac:dyDescent="0.25">
      <c r="B1" s="53"/>
      <c r="C1" s="2"/>
      <c r="D1" s="2"/>
      <c r="E1" s="2"/>
      <c r="G1" s="175" t="s">
        <v>0</v>
      </c>
      <c r="H1" s="175"/>
      <c r="I1" s="175"/>
      <c r="J1" s="175"/>
      <c r="K1" s="175"/>
    </row>
    <row r="2" spans="1:11" s="13" customFormat="1" ht="20.25" customHeight="1" x14ac:dyDescent="0.25">
      <c r="B2" s="54"/>
      <c r="C2" s="14"/>
      <c r="D2" s="14"/>
      <c r="E2" s="14"/>
      <c r="G2" s="15"/>
      <c r="H2" s="137"/>
      <c r="I2" s="15"/>
      <c r="J2" s="15"/>
      <c r="K2" s="15"/>
    </row>
    <row r="3" spans="1:11" s="13" customFormat="1" ht="19.5" x14ac:dyDescent="0.25">
      <c r="A3" s="111"/>
      <c r="B3" s="112"/>
      <c r="C3" s="113"/>
      <c r="D3" s="114"/>
      <c r="E3" s="114"/>
      <c r="F3" s="115"/>
      <c r="G3" s="115" t="s">
        <v>1</v>
      </c>
      <c r="H3" s="115"/>
      <c r="I3" s="115"/>
      <c r="J3" s="115"/>
      <c r="K3" s="111"/>
    </row>
    <row r="4" spans="1:11" s="13" customFormat="1" ht="24" customHeight="1" x14ac:dyDescent="0.25">
      <c r="A4" s="111" t="s">
        <v>2</v>
      </c>
      <c r="B4" s="112"/>
      <c r="C4" s="113"/>
      <c r="D4" s="114"/>
      <c r="E4" s="114"/>
      <c r="F4" s="115"/>
      <c r="G4" s="115"/>
      <c r="H4" s="115"/>
      <c r="I4" s="115"/>
      <c r="J4" s="115"/>
      <c r="K4" s="111"/>
    </row>
    <row r="5" spans="1:11" s="13" customFormat="1" ht="24" customHeight="1" x14ac:dyDescent="0.25">
      <c r="A5" s="111" t="s">
        <v>3</v>
      </c>
      <c r="B5" s="112"/>
      <c r="C5" s="113"/>
      <c r="D5" s="114"/>
      <c r="E5" s="114"/>
      <c r="F5" s="115"/>
      <c r="G5" s="115" t="s">
        <v>4</v>
      </c>
      <c r="H5" s="115"/>
      <c r="I5" s="115"/>
      <c r="J5" s="115"/>
      <c r="K5" s="111" t="s">
        <v>286</v>
      </c>
    </row>
    <row r="6" spans="1:11" s="13" customFormat="1" ht="24" customHeight="1" x14ac:dyDescent="0.25">
      <c r="A6" s="111" t="s">
        <v>5</v>
      </c>
      <c r="B6" s="112"/>
      <c r="C6" s="113"/>
      <c r="D6" s="114"/>
      <c r="E6" s="114"/>
      <c r="F6" s="115"/>
      <c r="G6" s="115"/>
      <c r="H6" s="115"/>
      <c r="I6" s="115"/>
      <c r="J6" s="115"/>
      <c r="K6" s="111"/>
    </row>
    <row r="7" spans="1:11" s="13" customFormat="1" ht="24" customHeight="1" thickBot="1" x14ac:dyDescent="0.3">
      <c r="A7" s="111" t="s">
        <v>287</v>
      </c>
      <c r="B7" s="112"/>
      <c r="C7" s="113"/>
      <c r="D7" s="114"/>
      <c r="E7" s="114"/>
      <c r="F7" s="115"/>
      <c r="G7" s="115"/>
      <c r="H7" s="115"/>
      <c r="I7" s="115"/>
      <c r="J7" s="115"/>
      <c r="K7" s="111"/>
    </row>
    <row r="8" spans="1:11" s="13" customFormat="1" ht="24" customHeight="1" x14ac:dyDescent="0.25">
      <c r="A8" s="111" t="s">
        <v>6</v>
      </c>
      <c r="B8" s="112"/>
      <c r="C8" s="113"/>
      <c r="D8" s="114"/>
      <c r="E8" s="114"/>
      <c r="F8" s="115"/>
      <c r="G8" s="115"/>
      <c r="H8" s="115"/>
      <c r="I8" s="176" t="s">
        <v>7</v>
      </c>
      <c r="J8" s="177"/>
      <c r="K8" s="116"/>
    </row>
    <row r="9" spans="1:11" s="13" customFormat="1" ht="24" customHeight="1" x14ac:dyDescent="0.25">
      <c r="A9" s="111" t="s">
        <v>2</v>
      </c>
      <c r="B9" s="112"/>
      <c r="C9" s="113"/>
      <c r="D9" s="114"/>
      <c r="E9" s="114"/>
      <c r="F9" s="115"/>
      <c r="G9" s="115"/>
      <c r="H9" s="115"/>
      <c r="I9" s="178" t="s">
        <v>9</v>
      </c>
      <c r="J9" s="179"/>
      <c r="K9" s="117"/>
    </row>
    <row r="10" spans="1:11" s="13" customFormat="1" ht="24" customHeight="1" x14ac:dyDescent="0.25">
      <c r="A10" s="111" t="s">
        <v>10</v>
      </c>
      <c r="B10" s="112"/>
      <c r="C10" s="113"/>
      <c r="D10" s="114"/>
      <c r="E10" s="114"/>
      <c r="F10" s="115"/>
      <c r="G10" s="115"/>
      <c r="H10" s="115"/>
      <c r="I10" s="178" t="s">
        <v>11</v>
      </c>
      <c r="J10" s="179"/>
      <c r="K10" s="151"/>
    </row>
    <row r="11" spans="1:11" s="13" customFormat="1" ht="24" customHeight="1" x14ac:dyDescent="0.25">
      <c r="A11" s="111" t="s">
        <v>12</v>
      </c>
      <c r="B11" s="112"/>
      <c r="C11" s="113"/>
      <c r="D11" s="114"/>
      <c r="E11" s="114"/>
      <c r="F11" s="115"/>
      <c r="G11" s="115"/>
      <c r="H11" s="115"/>
      <c r="I11" s="178" t="s">
        <v>13</v>
      </c>
      <c r="J11" s="179"/>
      <c r="K11" s="161" t="s">
        <v>8</v>
      </c>
    </row>
    <row r="12" spans="1:11" s="13" customFormat="1" ht="24" customHeight="1" thickBot="1" x14ac:dyDescent="0.3">
      <c r="A12" s="111" t="s">
        <v>288</v>
      </c>
      <c r="B12" s="112"/>
      <c r="C12" s="113"/>
      <c r="D12" s="114"/>
      <c r="E12" s="114"/>
      <c r="F12" s="115"/>
      <c r="G12" s="115"/>
      <c r="H12" s="115"/>
      <c r="I12" s="173" t="s">
        <v>14</v>
      </c>
      <c r="J12" s="174"/>
      <c r="K12" s="118"/>
    </row>
    <row r="13" spans="1:11" s="13" customFormat="1" ht="19.5" x14ac:dyDescent="0.25">
      <c r="A13" s="111" t="s">
        <v>6</v>
      </c>
      <c r="B13" s="112"/>
      <c r="C13" s="113"/>
      <c r="D13" s="114"/>
      <c r="E13" s="114"/>
      <c r="F13" s="115"/>
      <c r="G13" s="115"/>
      <c r="H13" s="115"/>
      <c r="I13" s="115"/>
      <c r="J13" s="115"/>
      <c r="K13" s="111"/>
    </row>
    <row r="14" spans="1:11" s="13" customFormat="1" ht="18" customHeight="1" thickBot="1" x14ac:dyDescent="0.3">
      <c r="A14" s="111"/>
      <c r="B14" s="112"/>
      <c r="C14" s="119"/>
      <c r="D14" s="119"/>
      <c r="E14" s="119"/>
      <c r="F14" s="119"/>
      <c r="G14" s="115"/>
      <c r="H14" s="115"/>
      <c r="I14" s="182"/>
      <c r="J14" s="182"/>
      <c r="K14" s="111"/>
    </row>
    <row r="15" spans="1:11" s="13" customFormat="1" ht="18" customHeight="1" thickBot="1" x14ac:dyDescent="0.3">
      <c r="A15" s="120" t="s">
        <v>15</v>
      </c>
      <c r="B15" s="170">
        <v>2020</v>
      </c>
      <c r="C15" s="171"/>
      <c r="D15" s="171"/>
      <c r="E15" s="171"/>
      <c r="F15" s="171"/>
      <c r="G15" s="171"/>
      <c r="H15" s="172"/>
      <c r="I15" s="183" t="s">
        <v>16</v>
      </c>
      <c r="J15" s="184"/>
      <c r="K15" s="185"/>
    </row>
    <row r="16" spans="1:11" s="13" customFormat="1" ht="18" customHeight="1" thickBot="1" x14ac:dyDescent="0.3">
      <c r="A16" s="121" t="s">
        <v>17</v>
      </c>
      <c r="B16" s="183" t="s">
        <v>276</v>
      </c>
      <c r="C16" s="184"/>
      <c r="D16" s="184"/>
      <c r="E16" s="184"/>
      <c r="F16" s="184"/>
      <c r="G16" s="184"/>
      <c r="H16" s="185"/>
      <c r="I16" s="180" t="s">
        <v>18</v>
      </c>
      <c r="J16" s="181"/>
      <c r="K16" s="122">
        <v>20551995</v>
      </c>
    </row>
    <row r="17" spans="1:11" s="13" customFormat="1" ht="18" customHeight="1" thickBot="1" x14ac:dyDescent="0.3">
      <c r="A17" s="121" t="s">
        <v>19</v>
      </c>
      <c r="B17" s="183" t="s">
        <v>277</v>
      </c>
      <c r="C17" s="184"/>
      <c r="D17" s="184"/>
      <c r="E17" s="184"/>
      <c r="F17" s="184"/>
      <c r="G17" s="184"/>
      <c r="H17" s="185"/>
      <c r="I17" s="180" t="s">
        <v>20</v>
      </c>
      <c r="J17" s="181"/>
      <c r="K17" s="122"/>
    </row>
    <row r="18" spans="1:11" s="13" customFormat="1" ht="18" customHeight="1" thickBot="1" x14ac:dyDescent="0.3">
      <c r="A18" s="121" t="s">
        <v>21</v>
      </c>
      <c r="B18" s="183" t="s">
        <v>285</v>
      </c>
      <c r="C18" s="184"/>
      <c r="D18" s="184"/>
      <c r="E18" s="184"/>
      <c r="F18" s="184"/>
      <c r="G18" s="184"/>
      <c r="H18" s="185"/>
      <c r="I18" s="180" t="s">
        <v>22</v>
      </c>
      <c r="J18" s="181"/>
      <c r="K18" s="122"/>
    </row>
    <row r="19" spans="1:11" s="13" customFormat="1" ht="18" customHeight="1" thickBot="1" x14ac:dyDescent="0.3">
      <c r="A19" s="121" t="s">
        <v>23</v>
      </c>
      <c r="B19" s="183" t="s">
        <v>278</v>
      </c>
      <c r="C19" s="184"/>
      <c r="D19" s="184"/>
      <c r="E19" s="184"/>
      <c r="F19" s="184"/>
      <c r="G19" s="184"/>
      <c r="H19" s="185"/>
      <c r="I19" s="180" t="s">
        <v>24</v>
      </c>
      <c r="J19" s="181"/>
      <c r="K19" s="122"/>
    </row>
    <row r="20" spans="1:11" s="13" customFormat="1" ht="18" customHeight="1" thickBot="1" x14ac:dyDescent="0.3">
      <c r="A20" s="121" t="s">
        <v>25</v>
      </c>
      <c r="B20" s="183" t="s">
        <v>279</v>
      </c>
      <c r="C20" s="184"/>
      <c r="D20" s="184"/>
      <c r="E20" s="184"/>
      <c r="F20" s="184"/>
      <c r="G20" s="184"/>
      <c r="H20" s="185"/>
      <c r="I20" s="180" t="s">
        <v>26</v>
      </c>
      <c r="J20" s="181"/>
      <c r="K20" s="122"/>
    </row>
    <row r="21" spans="1:11" s="13" customFormat="1" ht="18" customHeight="1" thickBot="1" x14ac:dyDescent="0.3">
      <c r="A21" s="121" t="s">
        <v>27</v>
      </c>
      <c r="B21" s="183" t="s">
        <v>280</v>
      </c>
      <c r="C21" s="184"/>
      <c r="D21" s="184"/>
      <c r="E21" s="184"/>
      <c r="F21" s="184"/>
      <c r="G21" s="184"/>
      <c r="H21" s="185"/>
      <c r="I21" s="180" t="s">
        <v>28</v>
      </c>
      <c r="J21" s="181"/>
      <c r="K21" s="122"/>
    </row>
    <row r="22" spans="1:11" s="13" customFormat="1" ht="18" customHeight="1" thickBot="1" x14ac:dyDescent="0.3">
      <c r="A22" s="121" t="s">
        <v>29</v>
      </c>
      <c r="B22" s="202" t="s">
        <v>30</v>
      </c>
      <c r="C22" s="203"/>
      <c r="D22" s="203"/>
      <c r="E22" s="203"/>
      <c r="F22" s="203"/>
      <c r="G22" s="203"/>
      <c r="H22" s="204"/>
      <c r="I22" s="123"/>
      <c r="J22" s="124"/>
      <c r="K22" s="122"/>
    </row>
    <row r="23" spans="1:11" s="13" customFormat="1" ht="18" customHeight="1" thickBot="1" x14ac:dyDescent="0.3">
      <c r="A23" s="121" t="s">
        <v>31</v>
      </c>
      <c r="B23" s="183" t="s">
        <v>281</v>
      </c>
      <c r="C23" s="184"/>
      <c r="D23" s="184"/>
      <c r="E23" s="184"/>
      <c r="F23" s="184"/>
      <c r="G23" s="184"/>
      <c r="H23" s="185"/>
      <c r="I23" s="123"/>
      <c r="J23" s="124"/>
      <c r="K23" s="122"/>
    </row>
    <row r="24" spans="1:11" s="13" customFormat="1" ht="18" customHeight="1" thickBot="1" x14ac:dyDescent="0.3">
      <c r="A24" s="121" t="s">
        <v>32</v>
      </c>
      <c r="B24" s="183">
        <v>505.75</v>
      </c>
      <c r="C24" s="184"/>
      <c r="D24" s="184"/>
      <c r="E24" s="184"/>
      <c r="F24" s="184"/>
      <c r="G24" s="184"/>
      <c r="H24" s="185"/>
      <c r="I24" s="180" t="s">
        <v>33</v>
      </c>
      <c r="J24" s="181"/>
      <c r="K24" s="122"/>
    </row>
    <row r="25" spans="1:11" s="13" customFormat="1" ht="18" customHeight="1" thickBot="1" x14ac:dyDescent="0.3">
      <c r="A25" s="121" t="s">
        <v>34</v>
      </c>
      <c r="B25" s="183" t="s">
        <v>284</v>
      </c>
      <c r="C25" s="184"/>
      <c r="D25" s="184"/>
      <c r="E25" s="184"/>
      <c r="F25" s="184"/>
      <c r="G25" s="184"/>
      <c r="H25" s="185"/>
      <c r="I25" s="180" t="s">
        <v>35</v>
      </c>
      <c r="J25" s="181"/>
      <c r="K25" s="122"/>
    </row>
    <row r="26" spans="1:11" s="13" customFormat="1" ht="18" customHeight="1" thickBot="1" x14ac:dyDescent="0.3">
      <c r="A26" s="121" t="s">
        <v>36</v>
      </c>
      <c r="B26" s="183"/>
      <c r="C26" s="184"/>
      <c r="D26" s="184"/>
      <c r="E26" s="184"/>
      <c r="F26" s="184"/>
      <c r="G26" s="184"/>
      <c r="H26" s="185"/>
      <c r="I26" s="125"/>
      <c r="J26" s="125"/>
      <c r="K26" s="125"/>
    </row>
    <row r="27" spans="1:11" s="13" customFormat="1" ht="18" customHeight="1" thickBot="1" x14ac:dyDescent="0.3">
      <c r="A27" s="121" t="s">
        <v>37</v>
      </c>
      <c r="B27" s="183" t="s">
        <v>283</v>
      </c>
      <c r="C27" s="184"/>
      <c r="D27" s="184"/>
      <c r="E27" s="184"/>
      <c r="F27" s="184"/>
      <c r="G27" s="184"/>
      <c r="H27" s="185"/>
      <c r="I27" s="111"/>
      <c r="J27" s="111"/>
      <c r="K27" s="111"/>
    </row>
    <row r="28" spans="1:11" s="13" customFormat="1" ht="15" customHeight="1" x14ac:dyDescent="0.25">
      <c r="A28" s="16"/>
      <c r="B28" s="55"/>
      <c r="C28" s="14"/>
      <c r="D28" s="14"/>
      <c r="E28" s="14"/>
      <c r="H28" s="138"/>
    </row>
    <row r="29" spans="1:11" s="13" customFormat="1" ht="66.75" customHeight="1" x14ac:dyDescent="0.25">
      <c r="A29" s="190" t="s">
        <v>290</v>
      </c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1" s="13" customFormat="1" ht="21" thickBot="1" x14ac:dyDescent="0.3">
      <c r="A30" s="17"/>
      <c r="B30" s="56"/>
      <c r="C30" s="17"/>
      <c r="D30" s="17"/>
      <c r="E30" s="17"/>
      <c r="F30" s="17"/>
      <c r="G30" s="17"/>
      <c r="H30" s="139"/>
      <c r="I30" s="17"/>
      <c r="J30" s="51" t="s">
        <v>38</v>
      </c>
    </row>
    <row r="31" spans="1:11" s="13" customFormat="1" ht="37.5" customHeight="1" thickBot="1" x14ac:dyDescent="0.3">
      <c r="A31" s="191" t="s">
        <v>39</v>
      </c>
      <c r="B31" s="186" t="s">
        <v>130</v>
      </c>
      <c r="C31" s="193" t="s">
        <v>40</v>
      </c>
      <c r="D31" s="193" t="s">
        <v>126</v>
      </c>
      <c r="E31" s="193" t="s">
        <v>146</v>
      </c>
      <c r="F31" s="193" t="s">
        <v>127</v>
      </c>
      <c r="G31" s="195" t="s">
        <v>41</v>
      </c>
      <c r="H31" s="196"/>
      <c r="I31" s="196"/>
      <c r="J31" s="197"/>
      <c r="K31" s="193" t="s">
        <v>42</v>
      </c>
    </row>
    <row r="32" spans="1:11" s="13" customFormat="1" ht="86.25" customHeight="1" thickBot="1" x14ac:dyDescent="0.3">
      <c r="A32" s="192"/>
      <c r="B32" s="187"/>
      <c r="C32" s="194"/>
      <c r="D32" s="194"/>
      <c r="E32" s="194"/>
      <c r="F32" s="194"/>
      <c r="G32" s="18" t="s">
        <v>43</v>
      </c>
      <c r="H32" s="140" t="s">
        <v>44</v>
      </c>
      <c r="I32" s="20" t="s">
        <v>45</v>
      </c>
      <c r="J32" s="19" t="s">
        <v>46</v>
      </c>
      <c r="K32" s="194"/>
    </row>
    <row r="33" spans="1:11" s="8" customFormat="1" ht="17.25" customHeight="1" thickBot="1" x14ac:dyDescent="0.3">
      <c r="A33" s="9">
        <v>1</v>
      </c>
      <c r="B33" s="57"/>
      <c r="C33" s="10">
        <v>2</v>
      </c>
      <c r="D33" s="10">
        <v>3</v>
      </c>
      <c r="E33" s="10">
        <v>4</v>
      </c>
      <c r="F33" s="10">
        <v>5</v>
      </c>
      <c r="G33" s="11">
        <v>6</v>
      </c>
      <c r="H33" s="141">
        <v>7</v>
      </c>
      <c r="I33" s="12">
        <v>8</v>
      </c>
      <c r="J33" s="10">
        <v>9</v>
      </c>
      <c r="K33" s="10">
        <v>10</v>
      </c>
    </row>
    <row r="34" spans="1:11" s="77" customFormat="1" ht="32.25" customHeight="1" thickBot="1" x14ac:dyDescent="0.3">
      <c r="A34" s="75" t="s">
        <v>47</v>
      </c>
      <c r="B34" s="103">
        <v>1</v>
      </c>
      <c r="C34" s="67">
        <v>1000</v>
      </c>
      <c r="D34" s="76"/>
      <c r="E34" s="76"/>
      <c r="F34" s="76"/>
      <c r="G34" s="75"/>
      <c r="H34" s="75"/>
      <c r="I34" s="76"/>
      <c r="J34" s="76"/>
      <c r="K34" s="76"/>
    </row>
    <row r="35" spans="1:11" s="78" customFormat="1" ht="21" customHeight="1" thickBot="1" x14ac:dyDescent="0.3">
      <c r="A35" s="86" t="s">
        <v>48</v>
      </c>
      <c r="B35" s="84">
        <f>B34+1</f>
        <v>2</v>
      </c>
      <c r="C35" s="87">
        <v>1010</v>
      </c>
      <c r="D35" s="88">
        <f>D36+D37+D38+D42+D43</f>
        <v>58305.8</v>
      </c>
      <c r="E35" s="88">
        <f>E36+E37+E38+E42+E43</f>
        <v>55431.8</v>
      </c>
      <c r="F35" s="167">
        <f>G35+H35+I35+J35</f>
        <v>88075.9</v>
      </c>
      <c r="G35" s="88">
        <f>G36+G37+G38+G42+G43</f>
        <v>26867.7</v>
      </c>
      <c r="H35" s="88">
        <f>H36+H37+H38+H42+H43</f>
        <v>19614.399999999998</v>
      </c>
      <c r="I35" s="88">
        <f>I36+I37+I38+I42+I43</f>
        <v>18884.900000000001</v>
      </c>
      <c r="J35" s="88">
        <f>J36+J37+J38+J42+J43</f>
        <v>22708.899999999998</v>
      </c>
      <c r="K35" s="89"/>
    </row>
    <row r="36" spans="1:11" s="34" customFormat="1" ht="21" customHeight="1" x14ac:dyDescent="0.25">
      <c r="A36" s="61" t="s">
        <v>147</v>
      </c>
      <c r="B36" s="79">
        <f t="shared" ref="B36:B99" si="0">B35+1</f>
        <v>3</v>
      </c>
      <c r="C36" s="39">
        <v>1020</v>
      </c>
      <c r="D36" s="23">
        <v>28281.200000000001</v>
      </c>
      <c r="E36" s="23">
        <v>30826.3</v>
      </c>
      <c r="F36" s="168">
        <f t="shared" ref="F36:F100" si="1">G36+H36+I36+J36</f>
        <v>8709.7000000000007</v>
      </c>
      <c r="G36" s="24">
        <v>8701</v>
      </c>
      <c r="H36" s="24">
        <v>0</v>
      </c>
      <c r="I36" s="24">
        <v>8.6999999999999993</v>
      </c>
      <c r="J36" s="24">
        <v>0</v>
      </c>
      <c r="K36" s="24"/>
    </row>
    <row r="37" spans="1:11" s="34" customFormat="1" ht="36" customHeight="1" x14ac:dyDescent="0.25">
      <c r="A37" s="61" t="s">
        <v>98</v>
      </c>
      <c r="B37" s="81">
        <f t="shared" si="0"/>
        <v>4</v>
      </c>
      <c r="C37" s="39">
        <v>1030</v>
      </c>
      <c r="D37" s="23">
        <v>0</v>
      </c>
      <c r="E37" s="23">
        <v>0</v>
      </c>
      <c r="F37" s="168">
        <f>G37+H37+I37+J37</f>
        <v>54445.600000000006</v>
      </c>
      <c r="G37" s="24">
        <v>0</v>
      </c>
      <c r="H37" s="24">
        <v>15797.2</v>
      </c>
      <c r="I37" s="24">
        <v>16799.7</v>
      </c>
      <c r="J37" s="24">
        <v>21848.7</v>
      </c>
      <c r="K37" s="24"/>
    </row>
    <row r="38" spans="1:11" s="34" customFormat="1" ht="21" customHeight="1" x14ac:dyDescent="0.25">
      <c r="A38" s="61" t="s">
        <v>148</v>
      </c>
      <c r="B38" s="81">
        <f t="shared" si="0"/>
        <v>5</v>
      </c>
      <c r="C38" s="39">
        <v>1040</v>
      </c>
      <c r="D38" s="23">
        <v>27786.3</v>
      </c>
      <c r="E38" s="24">
        <f>E39+E40+E41</f>
        <v>24560</v>
      </c>
      <c r="F38" s="168">
        <f>G38+H38+I38+J38</f>
        <v>22240.6</v>
      </c>
      <c r="G38" s="24">
        <f>G39+G40+G41</f>
        <v>17458.7</v>
      </c>
      <c r="H38" s="24">
        <f>H39+H40+H41</f>
        <v>3477.6</v>
      </c>
      <c r="I38" s="24">
        <f t="shared" ref="I38" si="2">I39+I40+I41</f>
        <v>1128.7</v>
      </c>
      <c r="J38" s="24">
        <f>J39+J40+J41</f>
        <v>175.6</v>
      </c>
      <c r="K38" s="24"/>
    </row>
    <row r="39" spans="1:11" s="34" customFormat="1" ht="21" customHeight="1" x14ac:dyDescent="0.25">
      <c r="A39" s="104" t="s">
        <v>149</v>
      </c>
      <c r="B39" s="81">
        <f t="shared" si="0"/>
        <v>6</v>
      </c>
      <c r="C39" s="40" t="s">
        <v>150</v>
      </c>
      <c r="D39" s="23">
        <v>4576.3</v>
      </c>
      <c r="E39" s="23">
        <v>5682.8</v>
      </c>
      <c r="F39" s="169">
        <f t="shared" si="1"/>
        <v>8575.2000000000007</v>
      </c>
      <c r="G39" s="166">
        <v>5795.2</v>
      </c>
      <c r="H39" s="166">
        <v>1615.5</v>
      </c>
      <c r="I39" s="166">
        <v>988.9</v>
      </c>
      <c r="J39" s="166">
        <v>175.6</v>
      </c>
      <c r="K39" s="24"/>
    </row>
    <row r="40" spans="1:11" s="34" customFormat="1" ht="21" customHeight="1" x14ac:dyDescent="0.25">
      <c r="A40" s="104" t="s">
        <v>151</v>
      </c>
      <c r="B40" s="81">
        <f t="shared" si="0"/>
        <v>7</v>
      </c>
      <c r="C40" s="40" t="s">
        <v>152</v>
      </c>
      <c r="D40" s="23">
        <v>6673</v>
      </c>
      <c r="E40" s="23">
        <v>4316.5</v>
      </c>
      <c r="F40" s="169">
        <f t="shared" si="1"/>
        <v>3339.9</v>
      </c>
      <c r="G40" s="166">
        <v>3200</v>
      </c>
      <c r="H40" s="166">
        <v>50</v>
      </c>
      <c r="I40" s="166">
        <v>89.9</v>
      </c>
      <c r="J40" s="166">
        <v>0</v>
      </c>
      <c r="K40" s="24"/>
    </row>
    <row r="41" spans="1:11" s="34" customFormat="1" ht="21" customHeight="1" x14ac:dyDescent="0.25">
      <c r="A41" s="104" t="s">
        <v>153</v>
      </c>
      <c r="B41" s="81">
        <f t="shared" si="0"/>
        <v>8</v>
      </c>
      <c r="C41" s="40" t="s">
        <v>154</v>
      </c>
      <c r="D41" s="23">
        <v>16537</v>
      </c>
      <c r="E41" s="23">
        <v>14560.7</v>
      </c>
      <c r="F41" s="169">
        <f t="shared" si="1"/>
        <v>10325.5</v>
      </c>
      <c r="G41" s="166">
        <v>8463.5</v>
      </c>
      <c r="H41" s="166">
        <v>1812.1</v>
      </c>
      <c r="I41" s="166">
        <v>49.9</v>
      </c>
      <c r="J41" s="166">
        <v>0</v>
      </c>
      <c r="K41" s="24"/>
    </row>
    <row r="42" spans="1:11" s="34" customFormat="1" ht="37.5" x14ac:dyDescent="0.25">
      <c r="A42" s="60" t="s">
        <v>155</v>
      </c>
      <c r="B42" s="81">
        <f t="shared" si="0"/>
        <v>9</v>
      </c>
      <c r="C42" s="39">
        <v>1050</v>
      </c>
      <c r="D42" s="25">
        <v>0</v>
      </c>
      <c r="E42" s="25">
        <v>45.5</v>
      </c>
      <c r="F42" s="168">
        <f t="shared" si="1"/>
        <v>50</v>
      </c>
      <c r="G42" s="26">
        <v>50</v>
      </c>
      <c r="H42" s="26">
        <v>0</v>
      </c>
      <c r="I42" s="26">
        <v>0</v>
      </c>
      <c r="J42" s="26">
        <v>0</v>
      </c>
      <c r="K42" s="26"/>
    </row>
    <row r="43" spans="1:11" s="34" customFormat="1" ht="21" customHeight="1" x14ac:dyDescent="0.25">
      <c r="A43" s="60" t="s">
        <v>95</v>
      </c>
      <c r="B43" s="81">
        <f t="shared" si="0"/>
        <v>10</v>
      </c>
      <c r="C43" s="39">
        <v>1060</v>
      </c>
      <c r="D43" s="25">
        <f>D45+D46+D47+D44+D48</f>
        <v>2238.3000000000002</v>
      </c>
      <c r="E43" s="25">
        <f t="shared" ref="E43" si="3">E45+E46+E47+E44</f>
        <v>0</v>
      </c>
      <c r="F43" s="168">
        <f t="shared" si="1"/>
        <v>2630</v>
      </c>
      <c r="G43" s="25">
        <f>G45+G46+G47+G44+G48</f>
        <v>658</v>
      </c>
      <c r="H43" s="25">
        <f>H45+H46+H47+H44+H48</f>
        <v>339.6</v>
      </c>
      <c r="I43" s="25">
        <f t="shared" ref="I43:J43" si="4">I45+I46+I47+I44+I48</f>
        <v>947.8</v>
      </c>
      <c r="J43" s="25">
        <f t="shared" si="4"/>
        <v>684.6</v>
      </c>
      <c r="K43" s="26"/>
    </row>
    <row r="44" spans="1:11" s="34" customFormat="1" ht="21" customHeight="1" x14ac:dyDescent="0.25">
      <c r="A44" s="104" t="s">
        <v>49</v>
      </c>
      <c r="B44" s="81">
        <f t="shared" si="0"/>
        <v>11</v>
      </c>
      <c r="C44" s="40" t="s">
        <v>115</v>
      </c>
      <c r="D44" s="25">
        <v>0</v>
      </c>
      <c r="E44" s="25">
        <v>0</v>
      </c>
      <c r="F44" s="168">
        <f t="shared" si="1"/>
        <v>0</v>
      </c>
      <c r="G44" s="26">
        <v>0</v>
      </c>
      <c r="H44" s="26">
        <v>0</v>
      </c>
      <c r="I44" s="26">
        <v>0</v>
      </c>
      <c r="J44" s="26">
        <v>0</v>
      </c>
      <c r="K44" s="26"/>
    </row>
    <row r="45" spans="1:11" s="78" customFormat="1" ht="21" customHeight="1" x14ac:dyDescent="0.25">
      <c r="A45" s="104" t="s">
        <v>50</v>
      </c>
      <c r="B45" s="81">
        <f t="shared" si="0"/>
        <v>12</v>
      </c>
      <c r="C45" s="40" t="s">
        <v>156</v>
      </c>
      <c r="D45" s="25">
        <v>0</v>
      </c>
      <c r="E45" s="25">
        <v>0</v>
      </c>
      <c r="F45" s="168">
        <f t="shared" si="1"/>
        <v>0</v>
      </c>
      <c r="G45" s="26">
        <v>0</v>
      </c>
      <c r="H45" s="26">
        <v>0</v>
      </c>
      <c r="I45" s="26">
        <v>0</v>
      </c>
      <c r="J45" s="26">
        <v>0</v>
      </c>
      <c r="K45" s="26"/>
    </row>
    <row r="46" spans="1:11" s="34" customFormat="1" ht="21" customHeight="1" x14ac:dyDescent="0.25">
      <c r="A46" s="104" t="s">
        <v>157</v>
      </c>
      <c r="B46" s="81">
        <f t="shared" si="0"/>
        <v>13</v>
      </c>
      <c r="C46" s="40" t="s">
        <v>158</v>
      </c>
      <c r="D46" s="25">
        <v>0</v>
      </c>
      <c r="E46" s="25">
        <v>0</v>
      </c>
      <c r="F46" s="168">
        <f t="shared" si="1"/>
        <v>0</v>
      </c>
      <c r="G46" s="26">
        <v>0</v>
      </c>
      <c r="H46" s="26">
        <v>0</v>
      </c>
      <c r="I46" s="26">
        <v>0</v>
      </c>
      <c r="J46" s="26">
        <v>0</v>
      </c>
      <c r="K46" s="26"/>
    </row>
    <row r="47" spans="1:11" s="34" customFormat="1" ht="35.25" customHeight="1" x14ac:dyDescent="0.25">
      <c r="A47" s="105" t="s">
        <v>99</v>
      </c>
      <c r="B47" s="81">
        <f t="shared" si="0"/>
        <v>14</v>
      </c>
      <c r="C47" s="40" t="s">
        <v>159</v>
      </c>
      <c r="D47" s="25">
        <v>50.8</v>
      </c>
      <c r="E47" s="25">
        <v>0</v>
      </c>
      <c r="F47" s="168">
        <f t="shared" si="1"/>
        <v>1487</v>
      </c>
      <c r="G47" s="26">
        <v>93.8</v>
      </c>
      <c r="H47" s="26">
        <v>195.5</v>
      </c>
      <c r="I47" s="26">
        <v>513.1</v>
      </c>
      <c r="J47" s="26">
        <v>684.6</v>
      </c>
      <c r="K47" s="26"/>
    </row>
    <row r="48" spans="1:11" s="34" customFormat="1" ht="21" customHeight="1" x14ac:dyDescent="0.25">
      <c r="A48" s="106" t="s">
        <v>160</v>
      </c>
      <c r="B48" s="81">
        <f t="shared" si="0"/>
        <v>15</v>
      </c>
      <c r="C48" s="41" t="s">
        <v>161</v>
      </c>
      <c r="D48" s="29">
        <v>2187.5</v>
      </c>
      <c r="E48" s="29">
        <v>0</v>
      </c>
      <c r="F48" s="168">
        <f t="shared" si="1"/>
        <v>1143</v>
      </c>
      <c r="G48" s="30">
        <v>564.20000000000005</v>
      </c>
      <c r="H48" s="30">
        <v>144.1</v>
      </c>
      <c r="I48" s="30">
        <v>434.7</v>
      </c>
      <c r="J48" s="30">
        <v>0</v>
      </c>
      <c r="K48" s="126"/>
    </row>
    <row r="49" spans="1:11" s="34" customFormat="1" ht="65.25" customHeight="1" x14ac:dyDescent="0.25">
      <c r="A49" s="104" t="s">
        <v>258</v>
      </c>
      <c r="B49" s="81">
        <f t="shared" si="0"/>
        <v>16</v>
      </c>
      <c r="C49" s="107" t="s">
        <v>162</v>
      </c>
      <c r="D49" s="25">
        <v>0</v>
      </c>
      <c r="E49" s="25">
        <v>0</v>
      </c>
      <c r="F49" s="23">
        <f t="shared" si="1"/>
        <v>0</v>
      </c>
      <c r="G49" s="26">
        <v>0</v>
      </c>
      <c r="H49" s="26">
        <v>0</v>
      </c>
      <c r="I49" s="26">
        <v>0</v>
      </c>
      <c r="J49" s="26">
        <v>0</v>
      </c>
      <c r="K49" s="26"/>
    </row>
    <row r="50" spans="1:11" s="34" customFormat="1" ht="59.25" thickBot="1" x14ac:dyDescent="0.3">
      <c r="A50" s="104" t="s">
        <v>163</v>
      </c>
      <c r="B50" s="85">
        <f t="shared" si="0"/>
        <v>17</v>
      </c>
      <c r="C50" s="40" t="s">
        <v>164</v>
      </c>
      <c r="D50" s="25">
        <v>0</v>
      </c>
      <c r="E50" s="25">
        <v>0</v>
      </c>
      <c r="F50" s="23">
        <f t="shared" si="1"/>
        <v>0</v>
      </c>
      <c r="G50" s="26">
        <v>0</v>
      </c>
      <c r="H50" s="26">
        <v>0</v>
      </c>
      <c r="I50" s="26">
        <v>0</v>
      </c>
      <c r="J50" s="26">
        <v>0</v>
      </c>
      <c r="K50" s="26"/>
    </row>
    <row r="51" spans="1:11" s="34" customFormat="1" ht="21" customHeight="1" thickBot="1" x14ac:dyDescent="0.3">
      <c r="A51" s="74" t="s">
        <v>113</v>
      </c>
      <c r="B51" s="83">
        <f t="shared" si="0"/>
        <v>18</v>
      </c>
      <c r="C51" s="67">
        <v>1070</v>
      </c>
      <c r="D51" s="68">
        <f>D52+D63+D101+D90</f>
        <v>58305.8</v>
      </c>
      <c r="E51" s="68">
        <f>E52+E63+E101+E90</f>
        <v>55431.8</v>
      </c>
      <c r="F51" s="69">
        <f>G51+H51+I51+J51</f>
        <v>80147.7</v>
      </c>
      <c r="G51" s="68">
        <f>G52+G63+G101+G90</f>
        <v>26867.7</v>
      </c>
      <c r="H51" s="68">
        <f t="shared" ref="H51:J51" si="5">H52+H63+H101+H90</f>
        <v>14811.1</v>
      </c>
      <c r="I51" s="68">
        <f>I52+I63+I101+I90</f>
        <v>15760.000000000002</v>
      </c>
      <c r="J51" s="68">
        <f t="shared" si="5"/>
        <v>22708.899999999994</v>
      </c>
      <c r="K51" s="69"/>
    </row>
    <row r="52" spans="1:11" s="34" customFormat="1" ht="21" customHeight="1" thickBot="1" x14ac:dyDescent="0.3">
      <c r="A52" s="90" t="s">
        <v>165</v>
      </c>
      <c r="B52" s="83">
        <f t="shared" si="0"/>
        <v>19</v>
      </c>
      <c r="C52" s="22">
        <v>1080</v>
      </c>
      <c r="D52" s="31">
        <f>D53+D54+D55+D56+D57+D58+D60</f>
        <v>28281.199999999997</v>
      </c>
      <c r="E52" s="31">
        <f>E53+E54+E55+E56+E57+E58+E60</f>
        <v>30826.300000000003</v>
      </c>
      <c r="F52" s="31">
        <f>F53+F54+F55+F56+F57+F58+F60</f>
        <v>8709.7000000000007</v>
      </c>
      <c r="G52" s="31">
        <f>G53+G54+G55+G56+G57+G58+G60</f>
        <v>8701</v>
      </c>
      <c r="H52" s="31">
        <f t="shared" ref="H52:J52" si="6">H53+H54+H55+H56+H57+H58+H61</f>
        <v>0</v>
      </c>
      <c r="I52" s="31">
        <f t="shared" si="6"/>
        <v>8.6999999999999993</v>
      </c>
      <c r="J52" s="31">
        <f t="shared" si="6"/>
        <v>0</v>
      </c>
      <c r="K52" s="31"/>
    </row>
    <row r="53" spans="1:11" s="34" customFormat="1" ht="21" customHeight="1" x14ac:dyDescent="0.25">
      <c r="A53" s="61" t="s">
        <v>96</v>
      </c>
      <c r="B53" s="79">
        <f t="shared" si="0"/>
        <v>20</v>
      </c>
      <c r="C53" s="39" t="s">
        <v>116</v>
      </c>
      <c r="D53" s="23">
        <v>20854.099999999999</v>
      </c>
      <c r="E53" s="102">
        <v>25409.9</v>
      </c>
      <c r="F53" s="135">
        <f t="shared" si="1"/>
        <v>6661.7</v>
      </c>
      <c r="G53" s="23">
        <v>6653</v>
      </c>
      <c r="H53" s="23">
        <v>0</v>
      </c>
      <c r="I53" s="23">
        <v>8.6999999999999993</v>
      </c>
      <c r="J53" s="23">
        <v>0</v>
      </c>
      <c r="K53" s="23"/>
    </row>
    <row r="54" spans="1:11" s="34" customFormat="1" ht="21" customHeight="1" x14ac:dyDescent="0.25">
      <c r="A54" s="60" t="s">
        <v>97</v>
      </c>
      <c r="B54" s="81">
        <f t="shared" si="0"/>
        <v>21</v>
      </c>
      <c r="C54" s="39" t="s">
        <v>119</v>
      </c>
      <c r="D54" s="25">
        <v>5070.1000000000004</v>
      </c>
      <c r="E54" s="33">
        <v>2946.4</v>
      </c>
      <c r="F54" s="26">
        <f t="shared" si="1"/>
        <v>1463</v>
      </c>
      <c r="G54" s="25">
        <v>1463</v>
      </c>
      <c r="H54" s="25">
        <v>0</v>
      </c>
      <c r="I54" s="25">
        <v>0</v>
      </c>
      <c r="J54" s="25">
        <v>0</v>
      </c>
      <c r="K54" s="25"/>
    </row>
    <row r="55" spans="1:11" s="34" customFormat="1" ht="21" customHeight="1" x14ac:dyDescent="0.25">
      <c r="A55" s="60" t="s">
        <v>166</v>
      </c>
      <c r="B55" s="81">
        <f t="shared" si="0"/>
        <v>22</v>
      </c>
      <c r="C55" s="39" t="s">
        <v>167</v>
      </c>
      <c r="D55" s="25">
        <v>190</v>
      </c>
      <c r="E55" s="33">
        <v>180</v>
      </c>
      <c r="F55" s="26">
        <f t="shared" si="1"/>
        <v>45</v>
      </c>
      <c r="G55" s="25">
        <v>45</v>
      </c>
      <c r="H55" s="25">
        <v>0</v>
      </c>
      <c r="I55" s="25">
        <v>0</v>
      </c>
      <c r="J55" s="25">
        <v>0</v>
      </c>
      <c r="K55" s="25"/>
    </row>
    <row r="56" spans="1:11" s="34" customFormat="1" ht="21" customHeight="1" x14ac:dyDescent="0.25">
      <c r="A56" s="60" t="s">
        <v>51</v>
      </c>
      <c r="B56" s="81">
        <f t="shared" si="0"/>
        <v>23</v>
      </c>
      <c r="C56" s="39" t="s">
        <v>168</v>
      </c>
      <c r="D56" s="25">
        <v>1000</v>
      </c>
      <c r="E56" s="33">
        <v>1000</v>
      </c>
      <c r="F56" s="26">
        <f t="shared" si="1"/>
        <v>312</v>
      </c>
      <c r="G56" s="25">
        <v>312</v>
      </c>
      <c r="H56" s="25">
        <v>0</v>
      </c>
      <c r="I56" s="25">
        <v>0</v>
      </c>
      <c r="J56" s="25">
        <v>0</v>
      </c>
      <c r="K56" s="25"/>
    </row>
    <row r="57" spans="1:11" s="34" customFormat="1" ht="21" customHeight="1" x14ac:dyDescent="0.25">
      <c r="A57" s="60" t="s">
        <v>52</v>
      </c>
      <c r="B57" s="81">
        <f t="shared" si="0"/>
        <v>24</v>
      </c>
      <c r="C57" s="39" t="s">
        <v>169</v>
      </c>
      <c r="D57" s="25">
        <v>900</v>
      </c>
      <c r="E57" s="33">
        <v>1000</v>
      </c>
      <c r="F57" s="26">
        <f t="shared" si="1"/>
        <v>156</v>
      </c>
      <c r="G57" s="25">
        <v>156</v>
      </c>
      <c r="H57" s="25">
        <v>0</v>
      </c>
      <c r="I57" s="25">
        <v>0</v>
      </c>
      <c r="J57" s="25">
        <v>0</v>
      </c>
      <c r="K57" s="25"/>
    </row>
    <row r="58" spans="1:11" s="34" customFormat="1" ht="21" customHeight="1" x14ac:dyDescent="0.25">
      <c r="A58" s="60" t="s">
        <v>170</v>
      </c>
      <c r="B58" s="81">
        <f t="shared" si="0"/>
        <v>25</v>
      </c>
      <c r="C58" s="39" t="s">
        <v>171</v>
      </c>
      <c r="D58" s="25">
        <v>261</v>
      </c>
      <c r="E58" s="33">
        <v>283.3</v>
      </c>
      <c r="F58" s="26">
        <f t="shared" si="1"/>
        <v>70</v>
      </c>
      <c r="G58" s="25">
        <v>70</v>
      </c>
      <c r="H58" s="25">
        <v>0</v>
      </c>
      <c r="I58" s="25">
        <v>0</v>
      </c>
      <c r="J58" s="25">
        <v>0</v>
      </c>
      <c r="K58" s="25"/>
    </row>
    <row r="59" spans="1:11" s="34" customFormat="1" ht="21" customHeight="1" x14ac:dyDescent="0.25">
      <c r="A59" s="60" t="s">
        <v>107</v>
      </c>
      <c r="B59" s="81">
        <f t="shared" si="0"/>
        <v>26</v>
      </c>
      <c r="C59" s="39" t="s">
        <v>172</v>
      </c>
      <c r="D59" s="25">
        <v>0</v>
      </c>
      <c r="E59" s="33">
        <v>0</v>
      </c>
      <c r="F59" s="26">
        <f t="shared" si="1"/>
        <v>0</v>
      </c>
      <c r="G59" s="25">
        <v>0</v>
      </c>
      <c r="H59" s="25">
        <v>0</v>
      </c>
      <c r="I59" s="25">
        <v>0</v>
      </c>
      <c r="J59" s="25">
        <v>0</v>
      </c>
      <c r="K59" s="25"/>
    </row>
    <row r="60" spans="1:11" s="34" customFormat="1" ht="21" customHeight="1" x14ac:dyDescent="0.25">
      <c r="A60" s="60" t="s">
        <v>108</v>
      </c>
      <c r="B60" s="81">
        <f t="shared" si="0"/>
        <v>27</v>
      </c>
      <c r="C60" s="39" t="s">
        <v>173</v>
      </c>
      <c r="D60" s="25">
        <v>6</v>
      </c>
      <c r="E60" s="33">
        <v>6.7</v>
      </c>
      <c r="F60" s="26">
        <f t="shared" ref="F60" si="7">G60+H60+I60+J60</f>
        <v>2</v>
      </c>
      <c r="G60" s="25">
        <v>2</v>
      </c>
      <c r="H60" s="25">
        <v>0</v>
      </c>
      <c r="I60" s="25">
        <v>0</v>
      </c>
      <c r="J60" s="25">
        <v>0</v>
      </c>
      <c r="K60" s="25"/>
    </row>
    <row r="61" spans="1:11" s="34" customFormat="1" ht="21" customHeight="1" x14ac:dyDescent="0.25">
      <c r="A61" s="60" t="s">
        <v>54</v>
      </c>
      <c r="B61" s="81">
        <f t="shared" si="0"/>
        <v>28</v>
      </c>
      <c r="C61" s="39" t="s">
        <v>174</v>
      </c>
      <c r="D61" s="25">
        <v>0</v>
      </c>
      <c r="E61" s="33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/>
    </row>
    <row r="62" spans="1:11" s="34" customFormat="1" ht="21" customHeight="1" thickBot="1" x14ac:dyDescent="0.3">
      <c r="A62" s="60" t="s">
        <v>175</v>
      </c>
      <c r="B62" s="85">
        <f t="shared" si="0"/>
        <v>29</v>
      </c>
      <c r="C62" s="39" t="s">
        <v>176</v>
      </c>
      <c r="D62" s="25">
        <v>0</v>
      </c>
      <c r="E62" s="33">
        <v>0</v>
      </c>
      <c r="F62" s="26">
        <f t="shared" si="1"/>
        <v>0</v>
      </c>
      <c r="G62" s="25">
        <v>0</v>
      </c>
      <c r="H62" s="25">
        <v>0</v>
      </c>
      <c r="I62" s="25">
        <v>0</v>
      </c>
      <c r="J62" s="25">
        <v>0</v>
      </c>
      <c r="K62" s="25"/>
    </row>
    <row r="63" spans="1:11" s="34" customFormat="1" ht="21" customHeight="1" thickBot="1" x14ac:dyDescent="0.3">
      <c r="A63" s="90" t="s">
        <v>177</v>
      </c>
      <c r="B63" s="83">
        <f t="shared" si="0"/>
        <v>30</v>
      </c>
      <c r="C63" s="22">
        <v>1090</v>
      </c>
      <c r="D63" s="31">
        <v>0</v>
      </c>
      <c r="E63" s="31">
        <v>0</v>
      </c>
      <c r="F63" s="32">
        <f>G63+H63+I63+J63</f>
        <v>46801.2</v>
      </c>
      <c r="G63" s="32">
        <v>0</v>
      </c>
      <c r="H63" s="31">
        <f>H64+H65+H66+H72+H73+H74+H86+H89</f>
        <v>10993.9</v>
      </c>
      <c r="I63" s="31">
        <f t="shared" ref="I63:J63" si="8">I64+I65+I66+I72+I73+I74+I86+I89</f>
        <v>13958.6</v>
      </c>
      <c r="J63" s="31">
        <f t="shared" si="8"/>
        <v>21848.699999999997</v>
      </c>
      <c r="K63" s="31"/>
    </row>
    <row r="64" spans="1:11" s="34" customFormat="1" ht="21" customHeight="1" x14ac:dyDescent="0.25">
      <c r="A64" s="61" t="s">
        <v>96</v>
      </c>
      <c r="B64" s="79">
        <f t="shared" si="0"/>
        <v>31</v>
      </c>
      <c r="C64" s="39" t="s">
        <v>117</v>
      </c>
      <c r="D64" s="23">
        <v>0</v>
      </c>
      <c r="E64" s="102">
        <v>0</v>
      </c>
      <c r="F64" s="135">
        <f t="shared" si="1"/>
        <v>30468.1</v>
      </c>
      <c r="G64" s="23">
        <v>0</v>
      </c>
      <c r="H64" s="23">
        <v>8293.6</v>
      </c>
      <c r="I64" s="23">
        <v>9174.5</v>
      </c>
      <c r="J64" s="23">
        <v>13000</v>
      </c>
      <c r="K64" s="23"/>
    </row>
    <row r="65" spans="1:11" s="34" customFormat="1" ht="21" customHeight="1" x14ac:dyDescent="0.25">
      <c r="A65" s="60" t="s">
        <v>97</v>
      </c>
      <c r="B65" s="81">
        <f t="shared" si="0"/>
        <v>32</v>
      </c>
      <c r="C65" s="39" t="s">
        <v>120</v>
      </c>
      <c r="D65" s="25">
        <v>0</v>
      </c>
      <c r="E65" s="33">
        <v>0</v>
      </c>
      <c r="F65" s="26">
        <f t="shared" si="1"/>
        <v>6887.4</v>
      </c>
      <c r="G65" s="25">
        <v>0</v>
      </c>
      <c r="H65" s="25">
        <v>1889.9</v>
      </c>
      <c r="I65" s="25">
        <v>2137.5</v>
      </c>
      <c r="J65" s="25">
        <v>2860</v>
      </c>
      <c r="K65" s="25"/>
    </row>
    <row r="66" spans="1:11" s="34" customFormat="1" ht="21" customHeight="1" x14ac:dyDescent="0.25">
      <c r="A66" s="60" t="s">
        <v>166</v>
      </c>
      <c r="B66" s="81">
        <f t="shared" si="0"/>
        <v>33</v>
      </c>
      <c r="C66" s="39" t="s">
        <v>178</v>
      </c>
      <c r="D66" s="25">
        <v>0</v>
      </c>
      <c r="E66" s="33">
        <v>0</v>
      </c>
      <c r="F66" s="26">
        <f t="shared" si="1"/>
        <v>986.19999999999993</v>
      </c>
      <c r="G66" s="25">
        <v>0</v>
      </c>
      <c r="H66" s="25">
        <f>SUM(H67:H71)</f>
        <v>94.2</v>
      </c>
      <c r="I66" s="25">
        <f t="shared" ref="I66:J66" si="9">SUM(I67:I71)</f>
        <v>141.19999999999999</v>
      </c>
      <c r="J66" s="25">
        <f t="shared" si="9"/>
        <v>750.8</v>
      </c>
      <c r="K66" s="25"/>
    </row>
    <row r="67" spans="1:11" s="34" customFormat="1" ht="22.5" customHeight="1" x14ac:dyDescent="0.25">
      <c r="A67" s="59" t="s">
        <v>131</v>
      </c>
      <c r="B67" s="81">
        <v>34</v>
      </c>
      <c r="C67" s="43" t="s">
        <v>260</v>
      </c>
      <c r="D67" s="25">
        <v>0</v>
      </c>
      <c r="E67" s="33">
        <v>0</v>
      </c>
      <c r="F67" s="28">
        <f t="shared" si="1"/>
        <v>344.5</v>
      </c>
      <c r="G67" s="25">
        <v>0</v>
      </c>
      <c r="H67" s="27">
        <v>8.3000000000000007</v>
      </c>
      <c r="I67" s="27">
        <v>12.4</v>
      </c>
      <c r="J67" s="27">
        <v>323.8</v>
      </c>
      <c r="K67" s="25"/>
    </row>
    <row r="68" spans="1:11" s="34" customFormat="1" ht="21.75" customHeight="1" x14ac:dyDescent="0.25">
      <c r="A68" s="59" t="s">
        <v>105</v>
      </c>
      <c r="B68" s="81">
        <v>35</v>
      </c>
      <c r="C68" s="43" t="s">
        <v>261</v>
      </c>
      <c r="D68" s="25">
        <v>0</v>
      </c>
      <c r="E68" s="33">
        <v>0</v>
      </c>
      <c r="F68" s="28">
        <f t="shared" si="1"/>
        <v>149.30000000000001</v>
      </c>
      <c r="G68" s="27">
        <v>0</v>
      </c>
      <c r="H68" s="27">
        <v>50.4</v>
      </c>
      <c r="I68" s="27">
        <v>75.5</v>
      </c>
      <c r="J68" s="27">
        <v>23.4</v>
      </c>
      <c r="K68" s="25"/>
    </row>
    <row r="69" spans="1:11" s="34" customFormat="1" ht="22.5" customHeight="1" x14ac:dyDescent="0.25">
      <c r="A69" s="59" t="s">
        <v>100</v>
      </c>
      <c r="B69" s="81">
        <v>36</v>
      </c>
      <c r="C69" s="43" t="s">
        <v>262</v>
      </c>
      <c r="D69" s="25">
        <v>0</v>
      </c>
      <c r="E69" s="33">
        <v>0</v>
      </c>
      <c r="F69" s="28">
        <f t="shared" si="1"/>
        <v>94.6</v>
      </c>
      <c r="G69" s="27">
        <v>0</v>
      </c>
      <c r="H69" s="27">
        <v>10.7</v>
      </c>
      <c r="I69" s="27">
        <v>16.100000000000001</v>
      </c>
      <c r="J69" s="27">
        <v>67.8</v>
      </c>
      <c r="K69" s="25"/>
    </row>
    <row r="70" spans="1:11" s="34" customFormat="1" ht="37.5" customHeight="1" x14ac:dyDescent="0.25">
      <c r="A70" s="59" t="s">
        <v>128</v>
      </c>
      <c r="B70" s="81">
        <v>37</v>
      </c>
      <c r="C70" s="43" t="s">
        <v>263</v>
      </c>
      <c r="D70" s="25">
        <v>0</v>
      </c>
      <c r="E70" s="33">
        <v>0</v>
      </c>
      <c r="F70" s="28">
        <f t="shared" si="1"/>
        <v>87.8</v>
      </c>
      <c r="G70" s="27">
        <v>0</v>
      </c>
      <c r="H70" s="27">
        <v>24.8</v>
      </c>
      <c r="I70" s="27">
        <v>37.200000000000003</v>
      </c>
      <c r="J70" s="27">
        <v>25.8</v>
      </c>
      <c r="K70" s="25"/>
    </row>
    <row r="71" spans="1:11" s="34" customFormat="1" ht="18.75" x14ac:dyDescent="0.25">
      <c r="A71" s="59" t="s">
        <v>129</v>
      </c>
      <c r="B71" s="81">
        <v>38</v>
      </c>
      <c r="C71" s="43" t="s">
        <v>264</v>
      </c>
      <c r="D71" s="25">
        <v>0</v>
      </c>
      <c r="E71" s="33">
        <v>0</v>
      </c>
      <c r="F71" s="28">
        <f t="shared" si="1"/>
        <v>310</v>
      </c>
      <c r="G71" s="27">
        <v>0</v>
      </c>
      <c r="H71" s="27">
        <v>0</v>
      </c>
      <c r="I71" s="27">
        <v>0</v>
      </c>
      <c r="J71" s="27">
        <v>310</v>
      </c>
      <c r="K71" s="25"/>
    </row>
    <row r="72" spans="1:11" s="34" customFormat="1" ht="18" customHeight="1" x14ac:dyDescent="0.25">
      <c r="A72" s="60" t="s">
        <v>51</v>
      </c>
      <c r="B72" s="81">
        <v>39</v>
      </c>
      <c r="C72" s="39" t="s">
        <v>179</v>
      </c>
      <c r="D72" s="25">
        <v>0</v>
      </c>
      <c r="E72" s="33">
        <v>0</v>
      </c>
      <c r="F72" s="26">
        <f t="shared" si="1"/>
        <v>4113.2</v>
      </c>
      <c r="G72" s="25">
        <v>0</v>
      </c>
      <c r="H72" s="25">
        <v>606.1</v>
      </c>
      <c r="I72" s="25">
        <v>1711.8</v>
      </c>
      <c r="J72" s="25">
        <v>1795.3</v>
      </c>
      <c r="K72" s="25"/>
    </row>
    <row r="73" spans="1:11" s="34" customFormat="1" ht="18" customHeight="1" x14ac:dyDescent="0.25">
      <c r="A73" s="60" t="s">
        <v>52</v>
      </c>
      <c r="B73" s="81">
        <v>40</v>
      </c>
      <c r="C73" s="39" t="s">
        <v>180</v>
      </c>
      <c r="D73" s="25">
        <v>0</v>
      </c>
      <c r="E73" s="33">
        <v>0</v>
      </c>
      <c r="F73" s="26">
        <f t="shared" si="1"/>
        <v>643.1</v>
      </c>
      <c r="G73" s="25">
        <v>0</v>
      </c>
      <c r="H73" s="25">
        <v>4.5</v>
      </c>
      <c r="I73" s="25">
        <v>119</v>
      </c>
      <c r="J73" s="25">
        <v>519.6</v>
      </c>
      <c r="K73" s="25"/>
    </row>
    <row r="74" spans="1:11" s="34" customFormat="1" ht="18" customHeight="1" x14ac:dyDescent="0.25">
      <c r="A74" s="60" t="s">
        <v>170</v>
      </c>
      <c r="B74" s="81">
        <v>41</v>
      </c>
      <c r="C74" s="39" t="s">
        <v>181</v>
      </c>
      <c r="D74" s="25">
        <v>0</v>
      </c>
      <c r="E74" s="33">
        <v>0</v>
      </c>
      <c r="F74" s="26">
        <f t="shared" si="1"/>
        <v>899.9</v>
      </c>
      <c r="G74" s="25">
        <v>0</v>
      </c>
      <c r="H74" s="25">
        <f>SUM(H75:H84)</f>
        <v>80.300000000000011</v>
      </c>
      <c r="I74" s="25">
        <f t="shared" ref="I74:J74" si="10">SUM(I75:I84)</f>
        <v>178.1</v>
      </c>
      <c r="J74" s="25">
        <f t="shared" si="10"/>
        <v>641.5</v>
      </c>
      <c r="K74" s="25"/>
    </row>
    <row r="75" spans="1:11" s="34" customFormat="1" ht="18" customHeight="1" x14ac:dyDescent="0.25">
      <c r="A75" s="62" t="s">
        <v>132</v>
      </c>
      <c r="B75" s="81">
        <v>42</v>
      </c>
      <c r="C75" s="43" t="s">
        <v>265</v>
      </c>
      <c r="D75" s="25">
        <v>0</v>
      </c>
      <c r="E75" s="33">
        <v>0</v>
      </c>
      <c r="F75" s="28">
        <f t="shared" si="1"/>
        <v>354.5</v>
      </c>
      <c r="G75" s="25">
        <v>0</v>
      </c>
      <c r="H75" s="27">
        <v>38.700000000000003</v>
      </c>
      <c r="I75" s="27">
        <v>45.8</v>
      </c>
      <c r="J75" s="27">
        <v>270</v>
      </c>
      <c r="K75" s="25"/>
    </row>
    <row r="76" spans="1:11" s="34" customFormat="1" ht="18" customHeight="1" x14ac:dyDescent="0.25">
      <c r="A76" s="62" t="s">
        <v>134</v>
      </c>
      <c r="B76" s="81">
        <v>43</v>
      </c>
      <c r="C76" s="43" t="s">
        <v>266</v>
      </c>
      <c r="D76" s="25">
        <v>0</v>
      </c>
      <c r="E76" s="33">
        <v>0</v>
      </c>
      <c r="F76" s="28">
        <f t="shared" si="1"/>
        <v>24.5</v>
      </c>
      <c r="G76" s="25">
        <v>0</v>
      </c>
      <c r="H76" s="27"/>
      <c r="I76" s="27"/>
      <c r="J76" s="27">
        <v>24.5</v>
      </c>
      <c r="K76" s="25"/>
    </row>
    <row r="77" spans="1:11" s="34" customFormat="1" ht="18" customHeight="1" x14ac:dyDescent="0.25">
      <c r="A77" s="62" t="s">
        <v>133</v>
      </c>
      <c r="B77" s="81">
        <v>44</v>
      </c>
      <c r="C77" s="43" t="s">
        <v>267</v>
      </c>
      <c r="D77" s="25">
        <v>0</v>
      </c>
      <c r="E77" s="33">
        <v>0</v>
      </c>
      <c r="F77" s="28">
        <f t="shared" si="1"/>
        <v>83.5</v>
      </c>
      <c r="G77" s="25">
        <v>0</v>
      </c>
      <c r="H77" s="27">
        <v>1.1000000000000001</v>
      </c>
      <c r="I77" s="27">
        <v>2.4</v>
      </c>
      <c r="J77" s="27">
        <v>80</v>
      </c>
      <c r="K77" s="25"/>
    </row>
    <row r="78" spans="1:11" s="34" customFormat="1" ht="18" customHeight="1" x14ac:dyDescent="0.25">
      <c r="A78" s="62" t="s">
        <v>101</v>
      </c>
      <c r="B78" s="81">
        <v>45</v>
      </c>
      <c r="C78" s="43" t="s">
        <v>268</v>
      </c>
      <c r="D78" s="25">
        <v>0</v>
      </c>
      <c r="E78" s="33">
        <v>0</v>
      </c>
      <c r="F78" s="28">
        <f t="shared" si="1"/>
        <v>93.2</v>
      </c>
      <c r="G78" s="25">
        <v>0</v>
      </c>
      <c r="H78" s="27">
        <v>1.3</v>
      </c>
      <c r="I78" s="27">
        <v>2.9</v>
      </c>
      <c r="J78" s="27">
        <v>89</v>
      </c>
      <c r="K78" s="25"/>
    </row>
    <row r="79" spans="1:11" s="34" customFormat="1" ht="18" customHeight="1" x14ac:dyDescent="0.25">
      <c r="A79" s="62" t="s">
        <v>102</v>
      </c>
      <c r="B79" s="81">
        <v>46</v>
      </c>
      <c r="C79" s="43" t="s">
        <v>269</v>
      </c>
      <c r="D79" s="25">
        <v>0</v>
      </c>
      <c r="E79" s="33">
        <v>0</v>
      </c>
      <c r="F79" s="28">
        <f t="shared" si="1"/>
        <v>15.899999999999999</v>
      </c>
      <c r="G79" s="25">
        <v>0</v>
      </c>
      <c r="H79" s="27">
        <v>3.7</v>
      </c>
      <c r="I79" s="27">
        <v>8.1999999999999993</v>
      </c>
      <c r="J79" s="27">
        <v>4</v>
      </c>
      <c r="K79" s="25"/>
    </row>
    <row r="80" spans="1:11" s="34" customFormat="1" ht="33.75" customHeight="1" x14ac:dyDescent="0.25">
      <c r="A80" s="62" t="s">
        <v>114</v>
      </c>
      <c r="B80" s="81">
        <v>47</v>
      </c>
      <c r="C80" s="43" t="s">
        <v>270</v>
      </c>
      <c r="D80" s="25">
        <v>0</v>
      </c>
      <c r="E80" s="33">
        <v>0</v>
      </c>
      <c r="F80" s="28">
        <f t="shared" si="1"/>
        <v>77.599999999999994</v>
      </c>
      <c r="G80" s="25">
        <v>0</v>
      </c>
      <c r="H80" s="27">
        <v>17.899999999999999</v>
      </c>
      <c r="I80" s="27">
        <v>29.7</v>
      </c>
      <c r="J80" s="27">
        <v>30</v>
      </c>
      <c r="K80" s="25"/>
    </row>
    <row r="81" spans="1:11" s="34" customFormat="1" ht="18" customHeight="1" x14ac:dyDescent="0.25">
      <c r="A81" s="62" t="s">
        <v>103</v>
      </c>
      <c r="B81" s="81">
        <v>48</v>
      </c>
      <c r="C81" s="43" t="s">
        <v>271</v>
      </c>
      <c r="D81" s="25">
        <v>0</v>
      </c>
      <c r="E81" s="33">
        <v>0</v>
      </c>
      <c r="F81" s="28">
        <f t="shared" si="1"/>
        <v>5</v>
      </c>
      <c r="G81" s="25">
        <v>0</v>
      </c>
      <c r="H81" s="27"/>
      <c r="I81" s="27"/>
      <c r="J81" s="27">
        <v>5</v>
      </c>
      <c r="K81" s="25"/>
    </row>
    <row r="82" spans="1:11" s="34" customFormat="1" ht="18" customHeight="1" x14ac:dyDescent="0.25">
      <c r="A82" s="62" t="s">
        <v>104</v>
      </c>
      <c r="B82" s="81">
        <v>49</v>
      </c>
      <c r="C82" s="43" t="s">
        <v>272</v>
      </c>
      <c r="D82" s="25">
        <v>0</v>
      </c>
      <c r="E82" s="33">
        <v>0</v>
      </c>
      <c r="F82" s="28">
        <f t="shared" si="1"/>
        <v>72</v>
      </c>
      <c r="G82" s="25">
        <v>0</v>
      </c>
      <c r="H82" s="27"/>
      <c r="I82" s="27">
        <v>22</v>
      </c>
      <c r="J82" s="27">
        <v>50</v>
      </c>
      <c r="K82" s="25"/>
    </row>
    <row r="83" spans="1:11" s="34" customFormat="1" ht="18.75" x14ac:dyDescent="0.25">
      <c r="A83" s="62" t="s">
        <v>106</v>
      </c>
      <c r="B83" s="81">
        <v>50</v>
      </c>
      <c r="C83" s="43" t="s">
        <v>273</v>
      </c>
      <c r="D83" s="25">
        <v>0</v>
      </c>
      <c r="E83" s="33">
        <v>0</v>
      </c>
      <c r="F83" s="28">
        <f t="shared" si="1"/>
        <v>58</v>
      </c>
      <c r="G83" s="25">
        <v>0</v>
      </c>
      <c r="H83" s="27"/>
      <c r="I83" s="27">
        <v>28</v>
      </c>
      <c r="J83" s="27">
        <v>30</v>
      </c>
      <c r="K83" s="25"/>
    </row>
    <row r="84" spans="1:11" s="34" customFormat="1" ht="21.75" customHeight="1" x14ac:dyDescent="0.25">
      <c r="A84" s="62" t="s">
        <v>129</v>
      </c>
      <c r="B84" s="81">
        <v>51</v>
      </c>
      <c r="C84" s="43" t="s">
        <v>274</v>
      </c>
      <c r="D84" s="25">
        <v>0</v>
      </c>
      <c r="E84" s="33">
        <v>0</v>
      </c>
      <c r="F84" s="28">
        <f t="shared" si="1"/>
        <v>115.7</v>
      </c>
      <c r="G84" s="25">
        <v>0</v>
      </c>
      <c r="H84" s="27">
        <v>17.600000000000001</v>
      </c>
      <c r="I84" s="27">
        <v>39.1</v>
      </c>
      <c r="J84" s="27">
        <v>59</v>
      </c>
      <c r="K84" s="25"/>
    </row>
    <row r="85" spans="1:11" s="34" customFormat="1" ht="21" customHeight="1" x14ac:dyDescent="0.25">
      <c r="A85" s="60" t="s">
        <v>107</v>
      </c>
      <c r="B85" s="81">
        <v>52</v>
      </c>
      <c r="C85" s="39" t="s">
        <v>182</v>
      </c>
      <c r="D85" s="25">
        <v>0</v>
      </c>
      <c r="E85" s="33">
        <v>0</v>
      </c>
      <c r="F85" s="26">
        <f t="shared" si="1"/>
        <v>0</v>
      </c>
      <c r="G85" s="25">
        <v>0</v>
      </c>
      <c r="H85" s="27"/>
      <c r="I85" s="27"/>
      <c r="J85" s="27"/>
      <c r="K85" s="25"/>
    </row>
    <row r="86" spans="1:11" s="34" customFormat="1" ht="21" customHeight="1" x14ac:dyDescent="0.25">
      <c r="A86" s="60" t="s">
        <v>108</v>
      </c>
      <c r="B86" s="81">
        <v>53</v>
      </c>
      <c r="C86" s="39" t="s">
        <v>183</v>
      </c>
      <c r="D86" s="25">
        <v>0</v>
      </c>
      <c r="E86" s="33">
        <v>0</v>
      </c>
      <c r="F86" s="26">
        <f t="shared" si="1"/>
        <v>12.7</v>
      </c>
      <c r="G86" s="25">
        <v>0</v>
      </c>
      <c r="H86" s="25">
        <v>5.9</v>
      </c>
      <c r="I86" s="25">
        <v>3.8</v>
      </c>
      <c r="J86" s="25">
        <v>3</v>
      </c>
      <c r="K86" s="25"/>
    </row>
    <row r="87" spans="1:11" s="34" customFormat="1" ht="21" customHeight="1" x14ac:dyDescent="0.25">
      <c r="A87" s="60" t="s">
        <v>54</v>
      </c>
      <c r="B87" s="81">
        <v>54</v>
      </c>
      <c r="C87" s="39" t="s">
        <v>184</v>
      </c>
      <c r="D87" s="25">
        <v>0</v>
      </c>
      <c r="E87" s="33">
        <v>0</v>
      </c>
      <c r="F87" s="26">
        <f t="shared" si="1"/>
        <v>0</v>
      </c>
      <c r="G87" s="25">
        <v>0</v>
      </c>
      <c r="H87" s="25"/>
      <c r="I87" s="25"/>
      <c r="J87" s="25"/>
      <c r="K87" s="25"/>
    </row>
    <row r="88" spans="1:11" s="34" customFormat="1" ht="21" customHeight="1" x14ac:dyDescent="0.25">
      <c r="A88" s="60" t="s">
        <v>175</v>
      </c>
      <c r="B88" s="81">
        <v>55</v>
      </c>
      <c r="C88" s="39" t="s">
        <v>185</v>
      </c>
      <c r="D88" s="25">
        <v>0</v>
      </c>
      <c r="E88" s="33">
        <v>0</v>
      </c>
      <c r="F88" s="26">
        <f t="shared" si="1"/>
        <v>0</v>
      </c>
      <c r="G88" s="25">
        <v>0</v>
      </c>
      <c r="H88" s="25"/>
      <c r="I88" s="25"/>
      <c r="J88" s="25"/>
      <c r="K88" s="25"/>
    </row>
    <row r="89" spans="1:11" s="34" customFormat="1" ht="21" customHeight="1" thickBot="1" x14ac:dyDescent="0.3">
      <c r="A89" s="60" t="s">
        <v>186</v>
      </c>
      <c r="B89" s="85">
        <v>56</v>
      </c>
      <c r="C89" s="39">
        <v>1100</v>
      </c>
      <c r="D89" s="25">
        <v>0</v>
      </c>
      <c r="E89" s="33">
        <v>0</v>
      </c>
      <c r="F89" s="26">
        <f t="shared" si="1"/>
        <v>2790.6</v>
      </c>
      <c r="G89" s="25">
        <v>0</v>
      </c>
      <c r="H89" s="25">
        <v>19.399999999999999</v>
      </c>
      <c r="I89" s="25">
        <v>492.7</v>
      </c>
      <c r="J89" s="25">
        <v>2278.5</v>
      </c>
      <c r="K89" s="25"/>
    </row>
    <row r="90" spans="1:11" s="34" customFormat="1" ht="21" customHeight="1" thickBot="1" x14ac:dyDescent="0.3">
      <c r="A90" s="90" t="s">
        <v>112</v>
      </c>
      <c r="B90" s="83">
        <v>57</v>
      </c>
      <c r="C90" s="22">
        <v>1110</v>
      </c>
      <c r="D90" s="32">
        <f>D91+D92+D93+D94+D95+D96+D100</f>
        <v>2238.2999999999997</v>
      </c>
      <c r="E90" s="31">
        <v>0</v>
      </c>
      <c r="F90" s="32">
        <f t="shared" si="1"/>
        <v>2346.1999999999998</v>
      </c>
      <c r="G90" s="32">
        <f>G91+G92+G93+G94+G95+G96+G97+G98+G99+G100</f>
        <v>658</v>
      </c>
      <c r="H90" s="32">
        <f>H91+H92+H93+H94+H95+H96+H97+H98+H99+H100</f>
        <v>339.59999999999997</v>
      </c>
      <c r="I90" s="32">
        <f>I91+I92+I93+I94+I95+I96+I100</f>
        <v>664</v>
      </c>
      <c r="J90" s="32">
        <f>J91+J92+J93+J94+J95+J96+J100</f>
        <v>684.6</v>
      </c>
      <c r="K90" s="31"/>
    </row>
    <row r="91" spans="1:11" s="34" customFormat="1" ht="21" customHeight="1" x14ac:dyDescent="0.25">
      <c r="A91" s="61" t="s">
        <v>96</v>
      </c>
      <c r="B91" s="79">
        <f t="shared" si="0"/>
        <v>58</v>
      </c>
      <c r="C91" s="39" t="s">
        <v>118</v>
      </c>
      <c r="D91" s="23">
        <v>1017.6</v>
      </c>
      <c r="E91" s="102">
        <v>0</v>
      </c>
      <c r="F91" s="135">
        <f t="shared" si="1"/>
        <v>0</v>
      </c>
      <c r="G91" s="23">
        <v>0</v>
      </c>
      <c r="H91" s="23">
        <v>0</v>
      </c>
      <c r="I91" s="23">
        <v>0</v>
      </c>
      <c r="J91" s="23">
        <v>0</v>
      </c>
      <c r="K91" s="23"/>
    </row>
    <row r="92" spans="1:11" s="34" customFormat="1" ht="21" customHeight="1" x14ac:dyDescent="0.25">
      <c r="A92" s="60" t="s">
        <v>97</v>
      </c>
      <c r="B92" s="81">
        <f t="shared" si="0"/>
        <v>59</v>
      </c>
      <c r="C92" s="39" t="s">
        <v>121</v>
      </c>
      <c r="D92" s="25">
        <v>247.6</v>
      </c>
      <c r="E92" s="33">
        <v>0</v>
      </c>
      <c r="F92" s="26">
        <f t="shared" si="1"/>
        <v>0</v>
      </c>
      <c r="G92" s="25">
        <v>0</v>
      </c>
      <c r="H92" s="25">
        <v>0</v>
      </c>
      <c r="I92" s="25">
        <v>0</v>
      </c>
      <c r="J92" s="25">
        <v>0</v>
      </c>
      <c r="K92" s="25"/>
    </row>
    <row r="93" spans="1:11" s="34" customFormat="1" ht="21" customHeight="1" x14ac:dyDescent="0.25">
      <c r="A93" s="60" t="s">
        <v>166</v>
      </c>
      <c r="B93" s="81">
        <f t="shared" si="0"/>
        <v>60</v>
      </c>
      <c r="C93" s="39" t="s">
        <v>187</v>
      </c>
      <c r="D93" s="25">
        <v>4</v>
      </c>
      <c r="E93" s="33">
        <v>0</v>
      </c>
      <c r="F93" s="26">
        <f t="shared" si="1"/>
        <v>1109.3000000000002</v>
      </c>
      <c r="G93" s="25">
        <v>334.1</v>
      </c>
      <c r="H93" s="25">
        <v>118.1</v>
      </c>
      <c r="I93" s="25">
        <v>327.10000000000002</v>
      </c>
      <c r="J93" s="25">
        <v>330</v>
      </c>
      <c r="K93" s="25"/>
    </row>
    <row r="94" spans="1:11" s="34" customFormat="1" ht="21" customHeight="1" x14ac:dyDescent="0.25">
      <c r="A94" s="60" t="s">
        <v>51</v>
      </c>
      <c r="B94" s="81">
        <f t="shared" si="0"/>
        <v>61</v>
      </c>
      <c r="C94" s="39" t="s">
        <v>188</v>
      </c>
      <c r="D94" s="25">
        <v>870</v>
      </c>
      <c r="E94" s="33">
        <v>0</v>
      </c>
      <c r="F94" s="26">
        <f t="shared" si="1"/>
        <v>289.29999999999995</v>
      </c>
      <c r="G94" s="25">
        <v>72.400000000000006</v>
      </c>
      <c r="H94" s="25">
        <v>81.3</v>
      </c>
      <c r="I94" s="25">
        <v>60.6</v>
      </c>
      <c r="J94" s="25">
        <v>75</v>
      </c>
      <c r="K94" s="25"/>
    </row>
    <row r="95" spans="1:11" s="34" customFormat="1" ht="21" customHeight="1" x14ac:dyDescent="0.25">
      <c r="A95" s="60" t="s">
        <v>52</v>
      </c>
      <c r="B95" s="81">
        <f t="shared" si="0"/>
        <v>62</v>
      </c>
      <c r="C95" s="39" t="s">
        <v>189</v>
      </c>
      <c r="D95" s="25">
        <v>0</v>
      </c>
      <c r="E95" s="33">
        <v>0</v>
      </c>
      <c r="F95" s="26">
        <f t="shared" si="1"/>
        <v>18</v>
      </c>
      <c r="G95" s="25">
        <v>0</v>
      </c>
      <c r="H95" s="25">
        <v>8.4</v>
      </c>
      <c r="I95" s="25">
        <v>0</v>
      </c>
      <c r="J95" s="25">
        <v>9.6</v>
      </c>
      <c r="K95" s="25"/>
    </row>
    <row r="96" spans="1:11" s="34" customFormat="1" ht="21" customHeight="1" x14ac:dyDescent="0.25">
      <c r="A96" s="60" t="s">
        <v>170</v>
      </c>
      <c r="B96" s="81">
        <f t="shared" si="0"/>
        <v>63</v>
      </c>
      <c r="C96" s="39" t="s">
        <v>190</v>
      </c>
      <c r="D96" s="25">
        <v>0</v>
      </c>
      <c r="E96" s="33">
        <v>0</v>
      </c>
      <c r="F96" s="26">
        <f t="shared" si="1"/>
        <v>547.29999999999995</v>
      </c>
      <c r="G96" s="25">
        <v>141</v>
      </c>
      <c r="H96" s="25">
        <v>69</v>
      </c>
      <c r="I96" s="25">
        <v>167.3</v>
      </c>
      <c r="J96" s="25">
        <v>170</v>
      </c>
      <c r="K96" s="25"/>
    </row>
    <row r="97" spans="1:11" s="34" customFormat="1" ht="21" customHeight="1" x14ac:dyDescent="0.25">
      <c r="A97" s="60" t="s">
        <v>107</v>
      </c>
      <c r="B97" s="81">
        <f t="shared" si="0"/>
        <v>64</v>
      </c>
      <c r="C97" s="39" t="s">
        <v>191</v>
      </c>
      <c r="D97" s="25">
        <v>0</v>
      </c>
      <c r="E97" s="33">
        <v>0</v>
      </c>
      <c r="F97" s="26">
        <f t="shared" si="1"/>
        <v>0</v>
      </c>
      <c r="G97" s="25">
        <v>0</v>
      </c>
      <c r="H97" s="25">
        <v>0</v>
      </c>
      <c r="I97" s="25">
        <v>0</v>
      </c>
      <c r="J97" s="25">
        <v>0</v>
      </c>
      <c r="K97" s="25"/>
    </row>
    <row r="98" spans="1:11" s="34" customFormat="1" ht="21" customHeight="1" x14ac:dyDescent="0.25">
      <c r="A98" s="60" t="s">
        <v>108</v>
      </c>
      <c r="B98" s="81">
        <f t="shared" si="0"/>
        <v>65</v>
      </c>
      <c r="C98" s="39" t="s">
        <v>192</v>
      </c>
      <c r="D98" s="25">
        <v>0</v>
      </c>
      <c r="E98" s="33">
        <v>0</v>
      </c>
      <c r="F98" s="26">
        <f t="shared" si="1"/>
        <v>0</v>
      </c>
      <c r="G98" s="25">
        <v>0</v>
      </c>
      <c r="H98" s="25">
        <v>0</v>
      </c>
      <c r="I98" s="25">
        <v>0</v>
      </c>
      <c r="J98" s="25">
        <v>0</v>
      </c>
      <c r="K98" s="25"/>
    </row>
    <row r="99" spans="1:11" s="34" customFormat="1" ht="21" customHeight="1" x14ac:dyDescent="0.25">
      <c r="A99" s="60" t="s">
        <v>54</v>
      </c>
      <c r="B99" s="81">
        <f t="shared" si="0"/>
        <v>66</v>
      </c>
      <c r="C99" s="39" t="s">
        <v>193</v>
      </c>
      <c r="D99" s="25">
        <v>0</v>
      </c>
      <c r="E99" s="33">
        <v>0</v>
      </c>
      <c r="F99" s="26">
        <f t="shared" si="1"/>
        <v>0</v>
      </c>
      <c r="G99" s="25">
        <v>0</v>
      </c>
      <c r="H99" s="25">
        <v>0</v>
      </c>
      <c r="I99" s="25">
        <v>0</v>
      </c>
      <c r="J99" s="25">
        <v>0</v>
      </c>
      <c r="K99" s="25"/>
    </row>
    <row r="100" spans="1:11" s="34" customFormat="1" ht="21" customHeight="1" thickBot="1" x14ac:dyDescent="0.3">
      <c r="A100" s="60" t="s">
        <v>175</v>
      </c>
      <c r="B100" s="85">
        <f t="shared" ref="B100" si="11">B99+1</f>
        <v>67</v>
      </c>
      <c r="C100" s="39" t="s">
        <v>194</v>
      </c>
      <c r="D100" s="25">
        <v>99.1</v>
      </c>
      <c r="E100" s="33">
        <v>0</v>
      </c>
      <c r="F100" s="26">
        <f t="shared" si="1"/>
        <v>382.3</v>
      </c>
      <c r="G100" s="25">
        <v>110.5</v>
      </c>
      <c r="H100" s="25">
        <v>62.8</v>
      </c>
      <c r="I100" s="25">
        <v>109</v>
      </c>
      <c r="J100" s="25">
        <v>100</v>
      </c>
      <c r="K100" s="25"/>
    </row>
    <row r="101" spans="1:11" s="34" customFormat="1" ht="21" customHeight="1" thickBot="1" x14ac:dyDescent="0.3">
      <c r="A101" s="90" t="s">
        <v>195</v>
      </c>
      <c r="B101" s="83">
        <f>B100+1</f>
        <v>68</v>
      </c>
      <c r="C101" s="22">
        <v>1120</v>
      </c>
      <c r="D101" s="31">
        <f>D102+D113+D119</f>
        <v>27786.3</v>
      </c>
      <c r="E101" s="31">
        <f>E102+E113+E119</f>
        <v>24605.5</v>
      </c>
      <c r="F101" s="32">
        <f>G101+H101+I101+J101</f>
        <v>22290.600000000002</v>
      </c>
      <c r="G101" s="31">
        <f>G102+G113+G119</f>
        <v>17508.7</v>
      </c>
      <c r="H101" s="154">
        <f>H102+H113+H119</f>
        <v>3477.6000000000004</v>
      </c>
      <c r="I101" s="31">
        <f>I102+I113+I119</f>
        <v>1128.7</v>
      </c>
      <c r="J101" s="31">
        <f t="shared" ref="J101" si="12">J102+J113+J119</f>
        <v>175.6</v>
      </c>
      <c r="K101" s="31"/>
    </row>
    <row r="102" spans="1:11" s="34" customFormat="1" ht="21" customHeight="1" thickBot="1" x14ac:dyDescent="0.3">
      <c r="A102" s="90" t="s">
        <v>196</v>
      </c>
      <c r="B102" s="83">
        <f>B101+1</f>
        <v>69</v>
      </c>
      <c r="C102" s="22">
        <v>1130</v>
      </c>
      <c r="D102" s="31">
        <f>D103+D104+D105+D106+D107+D108</f>
        <v>16537</v>
      </c>
      <c r="E102" s="31">
        <f>E103+E104+E105+E106+E107+E108+E112</f>
        <v>14606.2</v>
      </c>
      <c r="F102" s="31">
        <f>F103+F104+F105+F106+F107+F108</f>
        <v>10375.499999999998</v>
      </c>
      <c r="G102" s="31">
        <f>G103+G104+G105+G106+G107+G108</f>
        <v>8513.5</v>
      </c>
      <c r="H102" s="154">
        <f>H103+H104+H105+H106+H107+H108</f>
        <v>1812.1000000000001</v>
      </c>
      <c r="I102" s="154">
        <f>I103+I104+I105+I106+I107+I108</f>
        <v>49.9</v>
      </c>
      <c r="J102" s="154">
        <f>J103+J104+J105+J106+J107+J108</f>
        <v>0</v>
      </c>
      <c r="K102" s="31"/>
    </row>
    <row r="103" spans="1:11" s="34" customFormat="1" ht="21" customHeight="1" x14ac:dyDescent="0.25">
      <c r="A103" s="61" t="s">
        <v>96</v>
      </c>
      <c r="B103" s="79">
        <f>B102+1</f>
        <v>70</v>
      </c>
      <c r="C103" s="39" t="s">
        <v>197</v>
      </c>
      <c r="D103" s="23">
        <v>12308.3</v>
      </c>
      <c r="E103" s="23">
        <v>8128.2</v>
      </c>
      <c r="F103" s="26">
        <f t="shared" ref="F103:F106" si="13">G103+H103+I103+J103</f>
        <v>3804</v>
      </c>
      <c r="G103" s="24">
        <v>2441.6</v>
      </c>
      <c r="H103" s="23">
        <f>893.4+469</f>
        <v>1362.4</v>
      </c>
      <c r="I103" s="23">
        <v>0</v>
      </c>
      <c r="J103" s="23">
        <v>0</v>
      </c>
      <c r="K103" s="23"/>
    </row>
    <row r="104" spans="1:11" s="34" customFormat="1" ht="21" customHeight="1" x14ac:dyDescent="0.25">
      <c r="A104" s="60" t="s">
        <v>97</v>
      </c>
      <c r="B104" s="81">
        <f t="shared" ref="B104:B167" si="14">B103+1</f>
        <v>71</v>
      </c>
      <c r="C104" s="39" t="s">
        <v>198</v>
      </c>
      <c r="D104" s="25">
        <v>2305.1</v>
      </c>
      <c r="E104" s="25">
        <v>5061.7</v>
      </c>
      <c r="F104" s="26">
        <f t="shared" si="13"/>
        <v>5066.5999999999995</v>
      </c>
      <c r="G104" s="26">
        <v>4766.8999999999996</v>
      </c>
      <c r="H104" s="25">
        <f>196.5+103.2</f>
        <v>299.7</v>
      </c>
      <c r="I104" s="25">
        <v>0</v>
      </c>
      <c r="J104" s="25">
        <v>0</v>
      </c>
      <c r="K104" s="25"/>
    </row>
    <row r="105" spans="1:11" s="34" customFormat="1" ht="21" customHeight="1" x14ac:dyDescent="0.25">
      <c r="A105" s="60" t="s">
        <v>166</v>
      </c>
      <c r="B105" s="81">
        <f t="shared" si="14"/>
        <v>72</v>
      </c>
      <c r="C105" s="39" t="s">
        <v>199</v>
      </c>
      <c r="D105" s="25">
        <v>507.7</v>
      </c>
      <c r="E105" s="25">
        <v>269.2</v>
      </c>
      <c r="F105" s="26">
        <f t="shared" si="13"/>
        <v>149.9</v>
      </c>
      <c r="G105" s="25">
        <v>100</v>
      </c>
      <c r="H105" s="25">
        <v>0</v>
      </c>
      <c r="I105" s="25">
        <v>49.9</v>
      </c>
      <c r="J105" s="25">
        <v>0</v>
      </c>
      <c r="K105" s="25"/>
    </row>
    <row r="106" spans="1:11" s="34" customFormat="1" ht="21" customHeight="1" x14ac:dyDescent="0.25">
      <c r="A106" s="60" t="s">
        <v>51</v>
      </c>
      <c r="B106" s="81">
        <f t="shared" si="14"/>
        <v>73</v>
      </c>
      <c r="C106" s="39" t="s">
        <v>200</v>
      </c>
      <c r="D106" s="25">
        <v>306.89999999999998</v>
      </c>
      <c r="E106" s="25">
        <v>389.5</v>
      </c>
      <c r="F106" s="26">
        <f t="shared" si="13"/>
        <v>655</v>
      </c>
      <c r="G106" s="25">
        <v>655</v>
      </c>
      <c r="H106" s="25">
        <v>0</v>
      </c>
      <c r="I106" s="25">
        <v>0</v>
      </c>
      <c r="J106" s="25">
        <v>0</v>
      </c>
      <c r="K106" s="25"/>
    </row>
    <row r="107" spans="1:11" s="34" customFormat="1" ht="21" customHeight="1" x14ac:dyDescent="0.25">
      <c r="A107" s="60" t="s">
        <v>52</v>
      </c>
      <c r="B107" s="81">
        <f t="shared" si="14"/>
        <v>74</v>
      </c>
      <c r="C107" s="39" t="s">
        <v>201</v>
      </c>
      <c r="D107" s="25">
        <v>810.2</v>
      </c>
      <c r="E107" s="25">
        <v>700</v>
      </c>
      <c r="F107" s="26">
        <f>G107+H107+I107+J107</f>
        <v>600</v>
      </c>
      <c r="G107" s="25">
        <v>450</v>
      </c>
      <c r="H107" s="25">
        <v>150</v>
      </c>
      <c r="I107" s="25">
        <v>0</v>
      </c>
      <c r="J107" s="25">
        <v>0</v>
      </c>
      <c r="K107" s="25"/>
    </row>
    <row r="108" spans="1:11" s="34" customFormat="1" ht="21" customHeight="1" x14ac:dyDescent="0.25">
      <c r="A108" s="60" t="s">
        <v>170</v>
      </c>
      <c r="B108" s="81">
        <f t="shared" si="14"/>
        <v>75</v>
      </c>
      <c r="C108" s="39" t="s">
        <v>202</v>
      </c>
      <c r="D108" s="25">
        <v>298.8</v>
      </c>
      <c r="E108" s="25">
        <v>57.6</v>
      </c>
      <c r="F108" s="26">
        <f>G108+H108+I108+J108</f>
        <v>100</v>
      </c>
      <c r="G108" s="25">
        <v>100</v>
      </c>
      <c r="H108" s="25">
        <v>0</v>
      </c>
      <c r="I108" s="25">
        <v>0</v>
      </c>
      <c r="J108" s="25">
        <v>0</v>
      </c>
      <c r="K108" s="25"/>
    </row>
    <row r="109" spans="1:11" s="34" customFormat="1" ht="21" customHeight="1" x14ac:dyDescent="0.25">
      <c r="A109" s="60" t="s">
        <v>107</v>
      </c>
      <c r="B109" s="81">
        <f t="shared" si="14"/>
        <v>76</v>
      </c>
      <c r="C109" s="39" t="s">
        <v>203</v>
      </c>
      <c r="D109" s="25">
        <v>0</v>
      </c>
      <c r="E109" s="25">
        <v>0</v>
      </c>
      <c r="F109" s="26">
        <f t="shared" ref="F109:F166" si="15">G109+H109+I109+J109</f>
        <v>0</v>
      </c>
      <c r="G109" s="25">
        <v>0</v>
      </c>
      <c r="H109" s="25">
        <v>0</v>
      </c>
      <c r="I109" s="25">
        <v>0</v>
      </c>
      <c r="J109" s="25">
        <v>0</v>
      </c>
      <c r="K109" s="25"/>
    </row>
    <row r="110" spans="1:11" s="34" customFormat="1" ht="21" customHeight="1" x14ac:dyDescent="0.25">
      <c r="A110" s="60" t="s">
        <v>108</v>
      </c>
      <c r="B110" s="81">
        <f t="shared" si="14"/>
        <v>77</v>
      </c>
      <c r="C110" s="39" t="s">
        <v>204</v>
      </c>
      <c r="D110" s="25">
        <v>0</v>
      </c>
      <c r="E110" s="33">
        <v>0</v>
      </c>
      <c r="F110" s="26">
        <f t="shared" si="15"/>
        <v>0</v>
      </c>
      <c r="G110" s="25">
        <v>0</v>
      </c>
      <c r="H110" s="25">
        <v>0</v>
      </c>
      <c r="I110" s="25">
        <v>0</v>
      </c>
      <c r="J110" s="25">
        <v>0</v>
      </c>
      <c r="K110" s="25"/>
    </row>
    <row r="111" spans="1:11" s="34" customFormat="1" ht="21" customHeight="1" x14ac:dyDescent="0.25">
      <c r="A111" s="60" t="s">
        <v>54</v>
      </c>
      <c r="B111" s="81">
        <f t="shared" si="14"/>
        <v>78</v>
      </c>
      <c r="C111" s="39" t="s">
        <v>205</v>
      </c>
      <c r="D111" s="25">
        <v>0</v>
      </c>
      <c r="E111" s="33">
        <v>0</v>
      </c>
      <c r="F111" s="26">
        <f t="shared" si="15"/>
        <v>0</v>
      </c>
      <c r="G111" s="25">
        <v>0</v>
      </c>
      <c r="H111" s="25">
        <v>0</v>
      </c>
      <c r="I111" s="25">
        <v>0</v>
      </c>
      <c r="J111" s="25">
        <v>0</v>
      </c>
      <c r="K111" s="25"/>
    </row>
    <row r="112" spans="1:11" s="34" customFormat="1" ht="21" customHeight="1" thickBot="1" x14ac:dyDescent="0.3">
      <c r="A112" s="64" t="s">
        <v>175</v>
      </c>
      <c r="B112" s="82">
        <f t="shared" si="14"/>
        <v>79</v>
      </c>
      <c r="C112" s="50" t="s">
        <v>206</v>
      </c>
      <c r="D112" s="29">
        <v>0</v>
      </c>
      <c r="E112" s="29">
        <v>0</v>
      </c>
      <c r="F112" s="30">
        <f t="shared" si="15"/>
        <v>0</v>
      </c>
      <c r="G112" s="30">
        <v>0</v>
      </c>
      <c r="H112" s="29">
        <v>0</v>
      </c>
      <c r="I112" s="29">
        <v>0</v>
      </c>
      <c r="J112" s="29">
        <v>0</v>
      </c>
      <c r="K112" s="29"/>
    </row>
    <row r="113" spans="1:11" s="34" customFormat="1" ht="21" customHeight="1" thickBot="1" x14ac:dyDescent="0.3">
      <c r="A113" s="90" t="s">
        <v>53</v>
      </c>
      <c r="B113" s="83">
        <f t="shared" si="14"/>
        <v>80</v>
      </c>
      <c r="C113" s="22">
        <v>1140</v>
      </c>
      <c r="D113" s="31">
        <f>D114+D115+D116+D117+D118</f>
        <v>4576.3</v>
      </c>
      <c r="E113" s="31">
        <f>E114+E115+E116+E117+E118</f>
        <v>5682.8</v>
      </c>
      <c r="F113" s="32">
        <f>G113+H113+I113+J113</f>
        <v>8575.2000000000007</v>
      </c>
      <c r="G113" s="31">
        <f>G114+G115+G116+G117+G118</f>
        <v>5795.2000000000007</v>
      </c>
      <c r="H113" s="154">
        <f t="shared" ref="H113:J113" si="16">H114+H115+H116+H117+H118</f>
        <v>1615.5000000000002</v>
      </c>
      <c r="I113" s="31">
        <f t="shared" si="16"/>
        <v>988.9</v>
      </c>
      <c r="J113" s="31">
        <f t="shared" si="16"/>
        <v>175.6</v>
      </c>
      <c r="K113" s="31"/>
    </row>
    <row r="114" spans="1:11" s="34" customFormat="1" ht="22.5" customHeight="1" x14ac:dyDescent="0.25">
      <c r="A114" s="65" t="s">
        <v>135</v>
      </c>
      <c r="B114" s="80">
        <f t="shared" si="14"/>
        <v>81</v>
      </c>
      <c r="C114" s="43" t="s">
        <v>207</v>
      </c>
      <c r="D114" s="108">
        <v>3105.3</v>
      </c>
      <c r="E114" s="155">
        <v>4060.9</v>
      </c>
      <c r="F114" s="135">
        <f>G114+H114+I114+J114</f>
        <v>6503</v>
      </c>
      <c r="G114" s="108">
        <v>5070.1000000000004</v>
      </c>
      <c r="H114" s="108">
        <v>965</v>
      </c>
      <c r="I114" s="108">
        <v>400</v>
      </c>
      <c r="J114" s="108">
        <v>67.900000000000006</v>
      </c>
      <c r="K114" s="23"/>
    </row>
    <row r="115" spans="1:11" s="34" customFormat="1" ht="22.5" customHeight="1" x14ac:dyDescent="0.25">
      <c r="A115" s="59" t="s">
        <v>136</v>
      </c>
      <c r="B115" s="81">
        <f t="shared" si="14"/>
        <v>82</v>
      </c>
      <c r="C115" s="43" t="s">
        <v>208</v>
      </c>
      <c r="D115" s="27">
        <v>320.60000000000002</v>
      </c>
      <c r="E115" s="156">
        <v>288</v>
      </c>
      <c r="F115" s="26">
        <f t="shared" ref="F115" si="17">G115+H115+I115+J115</f>
        <v>299.20000000000005</v>
      </c>
      <c r="G115" s="27">
        <v>80</v>
      </c>
      <c r="H115" s="27">
        <v>72.900000000000006</v>
      </c>
      <c r="I115" s="27">
        <v>74.7</v>
      </c>
      <c r="J115" s="27">
        <v>71.599999999999994</v>
      </c>
      <c r="K115" s="25"/>
    </row>
    <row r="116" spans="1:11" s="34" customFormat="1" ht="22.5" customHeight="1" x14ac:dyDescent="0.25">
      <c r="A116" s="59" t="s">
        <v>137</v>
      </c>
      <c r="B116" s="81">
        <f t="shared" si="14"/>
        <v>83</v>
      </c>
      <c r="C116" s="43" t="s">
        <v>209</v>
      </c>
      <c r="D116" s="27">
        <v>1150.4000000000001</v>
      </c>
      <c r="E116" s="156">
        <v>1214.0999999999999</v>
      </c>
      <c r="F116" s="26">
        <f>G116+H116+I116+J116</f>
        <v>1628.5</v>
      </c>
      <c r="G116" s="27">
        <v>609</v>
      </c>
      <c r="H116" s="27">
        <v>541.4</v>
      </c>
      <c r="I116" s="27">
        <v>478.1</v>
      </c>
      <c r="J116" s="27">
        <v>0</v>
      </c>
      <c r="K116" s="25"/>
    </row>
    <row r="117" spans="1:11" s="34" customFormat="1" ht="22.5" customHeight="1" x14ac:dyDescent="0.25">
      <c r="A117" s="59" t="s">
        <v>138</v>
      </c>
      <c r="B117" s="81">
        <f t="shared" si="14"/>
        <v>84</v>
      </c>
      <c r="C117" s="43" t="s">
        <v>210</v>
      </c>
      <c r="D117" s="27">
        <v>0</v>
      </c>
      <c r="E117" s="156">
        <v>0</v>
      </c>
      <c r="F117" s="26">
        <f t="shared" si="15"/>
        <v>0</v>
      </c>
      <c r="G117" s="27">
        <v>0</v>
      </c>
      <c r="H117" s="27">
        <v>0</v>
      </c>
      <c r="I117" s="27">
        <v>0</v>
      </c>
      <c r="J117" s="27">
        <v>0</v>
      </c>
      <c r="K117" s="25"/>
    </row>
    <row r="118" spans="1:11" s="34" customFormat="1" ht="40.5" customHeight="1" thickBot="1" x14ac:dyDescent="0.3">
      <c r="A118" s="66" t="s">
        <v>211</v>
      </c>
      <c r="B118" s="82">
        <f t="shared" si="14"/>
        <v>85</v>
      </c>
      <c r="C118" s="52" t="s">
        <v>212</v>
      </c>
      <c r="D118" s="29">
        <v>0</v>
      </c>
      <c r="E118" s="153">
        <v>119.8</v>
      </c>
      <c r="F118" s="36">
        <f t="shared" si="15"/>
        <v>144.5</v>
      </c>
      <c r="G118" s="162">
        <v>36.1</v>
      </c>
      <c r="H118" s="162">
        <v>36.200000000000003</v>
      </c>
      <c r="I118" s="162">
        <v>36.1</v>
      </c>
      <c r="J118" s="162">
        <v>36.1</v>
      </c>
      <c r="K118" s="29"/>
    </row>
    <row r="119" spans="1:11" s="34" customFormat="1" ht="23.25" customHeight="1" thickBot="1" x14ac:dyDescent="0.3">
      <c r="A119" s="90" t="s">
        <v>213</v>
      </c>
      <c r="B119" s="83">
        <f t="shared" si="14"/>
        <v>86</v>
      </c>
      <c r="C119" s="22">
        <v>1150</v>
      </c>
      <c r="D119" s="31">
        <f>D120+D121+D122</f>
        <v>6673</v>
      </c>
      <c r="E119" s="31">
        <f>E120+E121+E122</f>
        <v>4316.5</v>
      </c>
      <c r="F119" s="32">
        <f t="shared" si="15"/>
        <v>3339.9</v>
      </c>
      <c r="G119" s="31">
        <f>G120+G121+G122</f>
        <v>3200</v>
      </c>
      <c r="H119" s="154">
        <f t="shared" ref="H119:J119" si="18">H120+H121+H122</f>
        <v>50</v>
      </c>
      <c r="I119" s="31">
        <f t="shared" si="18"/>
        <v>89.9</v>
      </c>
      <c r="J119" s="31">
        <f t="shared" si="18"/>
        <v>0</v>
      </c>
      <c r="K119" s="31"/>
    </row>
    <row r="120" spans="1:11" s="34" customFormat="1" ht="24.75" customHeight="1" x14ac:dyDescent="0.25">
      <c r="A120" s="65" t="s">
        <v>109</v>
      </c>
      <c r="B120" s="79">
        <f t="shared" si="14"/>
        <v>87</v>
      </c>
      <c r="C120" s="43" t="s">
        <v>122</v>
      </c>
      <c r="D120" s="23">
        <v>6673</v>
      </c>
      <c r="E120" s="23">
        <v>3988.7</v>
      </c>
      <c r="F120" s="24">
        <f>G120+H120+I120+J120</f>
        <v>3000</v>
      </c>
      <c r="G120" s="24">
        <v>3000</v>
      </c>
      <c r="H120" s="23">
        <v>0</v>
      </c>
      <c r="I120" s="23">
        <v>0</v>
      </c>
      <c r="J120" s="23">
        <v>0</v>
      </c>
      <c r="K120" s="23"/>
    </row>
    <row r="121" spans="1:11" s="34" customFormat="1" ht="24.75" customHeight="1" x14ac:dyDescent="0.25">
      <c r="A121" s="59" t="s">
        <v>110</v>
      </c>
      <c r="B121" s="81">
        <f t="shared" si="14"/>
        <v>88</v>
      </c>
      <c r="C121" s="43" t="s">
        <v>214</v>
      </c>
      <c r="D121" s="25">
        <v>0</v>
      </c>
      <c r="E121" s="25">
        <v>327.8</v>
      </c>
      <c r="F121" s="26">
        <f t="shared" si="15"/>
        <v>339.9</v>
      </c>
      <c r="G121" s="26">
        <v>200</v>
      </c>
      <c r="H121" s="25">
        <v>50</v>
      </c>
      <c r="I121" s="25">
        <v>89.9</v>
      </c>
      <c r="J121" s="25">
        <v>0</v>
      </c>
      <c r="K121" s="25"/>
    </row>
    <row r="122" spans="1:11" s="34" customFormat="1" ht="24.75" customHeight="1" thickBot="1" x14ac:dyDescent="0.3">
      <c r="A122" s="66" t="s">
        <v>111</v>
      </c>
      <c r="B122" s="82">
        <f t="shared" si="14"/>
        <v>89</v>
      </c>
      <c r="C122" s="52" t="s">
        <v>215</v>
      </c>
      <c r="D122" s="29">
        <v>0</v>
      </c>
      <c r="E122" s="29">
        <v>0</v>
      </c>
      <c r="F122" s="30">
        <f t="shared" si="15"/>
        <v>0</v>
      </c>
      <c r="G122" s="30">
        <v>0</v>
      </c>
      <c r="H122" s="29">
        <v>0</v>
      </c>
      <c r="I122" s="29">
        <v>0</v>
      </c>
      <c r="J122" s="29">
        <v>0</v>
      </c>
      <c r="K122" s="29"/>
    </row>
    <row r="123" spans="1:11" s="34" customFormat="1" ht="41.25" thickBot="1" x14ac:dyDescent="0.3">
      <c r="A123" s="74" t="s">
        <v>216</v>
      </c>
      <c r="B123" s="83">
        <f t="shared" si="14"/>
        <v>90</v>
      </c>
      <c r="C123" s="67">
        <v>1160</v>
      </c>
      <c r="D123" s="68">
        <v>0</v>
      </c>
      <c r="E123" s="68">
        <v>0</v>
      </c>
      <c r="F123" s="69">
        <f t="shared" si="15"/>
        <v>7928.2000000000007</v>
      </c>
      <c r="G123" s="69">
        <v>0</v>
      </c>
      <c r="H123" s="68">
        <v>4803.3</v>
      </c>
      <c r="I123" s="68">
        <v>3124.9</v>
      </c>
      <c r="J123" s="68">
        <v>0</v>
      </c>
      <c r="K123" s="68"/>
    </row>
    <row r="124" spans="1:11" s="34" customFormat="1" ht="22.5" customHeight="1" thickBot="1" x14ac:dyDescent="0.3">
      <c r="A124" s="74" t="s">
        <v>55</v>
      </c>
      <c r="B124" s="83">
        <f t="shared" si="14"/>
        <v>91</v>
      </c>
      <c r="C124" s="67">
        <v>1170</v>
      </c>
      <c r="D124" s="68">
        <f>58305.8</f>
        <v>58305.8</v>
      </c>
      <c r="E124" s="68">
        <f>55431.8</f>
        <v>55431.8</v>
      </c>
      <c r="F124" s="69">
        <f t="shared" si="15"/>
        <v>88075.9</v>
      </c>
      <c r="G124" s="69">
        <f>G35</f>
        <v>26867.7</v>
      </c>
      <c r="H124" s="146">
        <f>H35</f>
        <v>19614.399999999998</v>
      </c>
      <c r="I124" s="69">
        <f>I35</f>
        <v>18884.900000000001</v>
      </c>
      <c r="J124" s="69">
        <f t="shared" ref="J124" si="19">J35</f>
        <v>22708.899999999998</v>
      </c>
      <c r="K124" s="68"/>
    </row>
    <row r="125" spans="1:11" s="34" customFormat="1" ht="22.5" customHeight="1" thickBot="1" x14ac:dyDescent="0.3">
      <c r="A125" s="73" t="s">
        <v>56</v>
      </c>
      <c r="B125" s="83">
        <f t="shared" si="14"/>
        <v>92</v>
      </c>
      <c r="C125" s="70">
        <v>1180</v>
      </c>
      <c r="D125" s="71">
        <f>58305.8</f>
        <v>58305.8</v>
      </c>
      <c r="E125" s="71">
        <f>55431.8</f>
        <v>55431.8</v>
      </c>
      <c r="F125" s="69">
        <f>G125+H125+I125+J125</f>
        <v>88075.9</v>
      </c>
      <c r="G125" s="72">
        <f>G51+G123</f>
        <v>26867.7</v>
      </c>
      <c r="H125" s="72">
        <f>H51+H123</f>
        <v>19614.400000000001</v>
      </c>
      <c r="I125" s="72">
        <f>I51+I123</f>
        <v>18884.900000000001</v>
      </c>
      <c r="J125" s="72">
        <f>J51+J123</f>
        <v>22708.899999999994</v>
      </c>
      <c r="K125" s="71"/>
    </row>
    <row r="126" spans="1:11" s="34" customFormat="1" ht="22.5" customHeight="1" thickBot="1" x14ac:dyDescent="0.3">
      <c r="A126" s="73" t="s">
        <v>57</v>
      </c>
      <c r="B126" s="83">
        <f t="shared" si="14"/>
        <v>93</v>
      </c>
      <c r="C126" s="70">
        <v>1190</v>
      </c>
      <c r="D126" s="160">
        <f>SUM(D124-D125)</f>
        <v>0</v>
      </c>
      <c r="E126" s="160">
        <f t="shared" ref="E126" si="20">SUM(E124-E125)</f>
        <v>0</v>
      </c>
      <c r="F126" s="160" t="s">
        <v>289</v>
      </c>
      <c r="G126" s="160">
        <f>G124-G125</f>
        <v>0</v>
      </c>
      <c r="H126" s="160">
        <f>H124-H125</f>
        <v>0</v>
      </c>
      <c r="I126" s="160">
        <f t="shared" ref="I126:J126" si="21">I124-I125</f>
        <v>0</v>
      </c>
      <c r="J126" s="160">
        <f t="shared" si="21"/>
        <v>0</v>
      </c>
      <c r="K126" s="71"/>
    </row>
    <row r="127" spans="1:11" s="34" customFormat="1" ht="22.5" customHeight="1" thickBot="1" x14ac:dyDescent="0.3">
      <c r="A127" s="74" t="s">
        <v>58</v>
      </c>
      <c r="B127" s="83">
        <f t="shared" si="14"/>
        <v>94</v>
      </c>
      <c r="C127" s="67">
        <v>2000</v>
      </c>
      <c r="D127" s="68">
        <v>0</v>
      </c>
      <c r="E127" s="68">
        <v>0</v>
      </c>
      <c r="F127" s="32">
        <f t="shared" si="15"/>
        <v>0</v>
      </c>
      <c r="G127" s="69">
        <v>0</v>
      </c>
      <c r="H127" s="145">
        <v>0</v>
      </c>
      <c r="I127" s="68">
        <v>0</v>
      </c>
      <c r="J127" s="68">
        <v>0</v>
      </c>
      <c r="K127" s="68"/>
    </row>
    <row r="128" spans="1:11" s="34" customFormat="1" ht="44.25" customHeight="1" x14ac:dyDescent="0.25">
      <c r="A128" s="60" t="s">
        <v>59</v>
      </c>
      <c r="B128" s="79">
        <f t="shared" si="14"/>
        <v>95</v>
      </c>
      <c r="C128" s="45">
        <v>2010</v>
      </c>
      <c r="D128" s="25">
        <v>0</v>
      </c>
      <c r="E128" s="25">
        <v>0</v>
      </c>
      <c r="F128" s="135">
        <f t="shared" si="15"/>
        <v>0</v>
      </c>
      <c r="G128" s="26">
        <v>0</v>
      </c>
      <c r="H128" s="25">
        <v>0</v>
      </c>
      <c r="I128" s="25">
        <v>0</v>
      </c>
      <c r="J128" s="25">
        <v>0</v>
      </c>
      <c r="K128" s="25"/>
    </row>
    <row r="129" spans="1:11" s="34" customFormat="1" ht="44.25" customHeight="1" x14ac:dyDescent="0.25">
      <c r="A129" s="60" t="s">
        <v>60</v>
      </c>
      <c r="B129" s="81">
        <f t="shared" si="14"/>
        <v>96</v>
      </c>
      <c r="C129" s="45">
        <v>2020</v>
      </c>
      <c r="D129" s="25">
        <v>0</v>
      </c>
      <c r="E129" s="25">
        <v>0</v>
      </c>
      <c r="F129" s="26">
        <f t="shared" si="15"/>
        <v>0</v>
      </c>
      <c r="G129" s="26">
        <v>0</v>
      </c>
      <c r="H129" s="25">
        <v>0</v>
      </c>
      <c r="I129" s="25">
        <v>0</v>
      </c>
      <c r="J129" s="25">
        <v>0</v>
      </c>
      <c r="K129" s="25"/>
    </row>
    <row r="130" spans="1:11" s="34" customFormat="1" ht="22.5" customHeight="1" x14ac:dyDescent="0.25">
      <c r="A130" s="60" t="s">
        <v>61</v>
      </c>
      <c r="B130" s="81">
        <f t="shared" si="14"/>
        <v>97</v>
      </c>
      <c r="C130" s="45">
        <v>2030</v>
      </c>
      <c r="D130" s="25">
        <v>0</v>
      </c>
      <c r="E130" s="25">
        <v>0</v>
      </c>
      <c r="F130" s="26">
        <f t="shared" si="15"/>
        <v>0</v>
      </c>
      <c r="G130" s="26">
        <v>0</v>
      </c>
      <c r="H130" s="25">
        <v>0</v>
      </c>
      <c r="I130" s="25">
        <v>0</v>
      </c>
      <c r="J130" s="25">
        <v>0</v>
      </c>
      <c r="K130" s="25"/>
    </row>
    <row r="131" spans="1:11" s="78" customFormat="1" ht="22.5" customHeight="1" thickBot="1" x14ac:dyDescent="0.3">
      <c r="A131" s="64" t="s">
        <v>62</v>
      </c>
      <c r="B131" s="85">
        <f t="shared" si="14"/>
        <v>98</v>
      </c>
      <c r="C131" s="46">
        <v>2040</v>
      </c>
      <c r="D131" s="29">
        <v>0</v>
      </c>
      <c r="E131" s="29">
        <v>0</v>
      </c>
      <c r="F131" s="36">
        <f t="shared" si="15"/>
        <v>0</v>
      </c>
      <c r="G131" s="30">
        <v>0</v>
      </c>
      <c r="H131" s="29">
        <v>0</v>
      </c>
      <c r="I131" s="29">
        <v>0</v>
      </c>
      <c r="J131" s="29">
        <v>0</v>
      </c>
      <c r="K131" s="29"/>
    </row>
    <row r="132" spans="1:11" s="34" customFormat="1" ht="22.5" customHeight="1" thickBot="1" x14ac:dyDescent="0.3">
      <c r="A132" s="148" t="s">
        <v>63</v>
      </c>
      <c r="B132" s="149">
        <f t="shared" si="14"/>
        <v>99</v>
      </c>
      <c r="C132" s="150">
        <v>3000</v>
      </c>
      <c r="D132" s="145">
        <v>0</v>
      </c>
      <c r="E132" s="145">
        <v>0</v>
      </c>
      <c r="F132" s="144">
        <f t="shared" si="15"/>
        <v>0</v>
      </c>
      <c r="G132" s="146">
        <v>0</v>
      </c>
      <c r="H132" s="145">
        <v>0</v>
      </c>
      <c r="I132" s="145">
        <v>0</v>
      </c>
      <c r="J132" s="145">
        <v>0</v>
      </c>
      <c r="K132" s="145"/>
    </row>
    <row r="133" spans="1:11" s="34" customFormat="1" ht="22.5" customHeight="1" x14ac:dyDescent="0.25">
      <c r="A133" s="61" t="s">
        <v>64</v>
      </c>
      <c r="B133" s="79">
        <f t="shared" si="14"/>
        <v>100</v>
      </c>
      <c r="C133" s="39">
        <v>3010</v>
      </c>
      <c r="D133" s="23">
        <v>0</v>
      </c>
      <c r="E133" s="23">
        <v>0</v>
      </c>
      <c r="F133" s="135">
        <f t="shared" si="15"/>
        <v>0</v>
      </c>
      <c r="G133" s="24">
        <v>0</v>
      </c>
      <c r="H133" s="23">
        <v>0</v>
      </c>
      <c r="I133" s="23">
        <v>0</v>
      </c>
      <c r="J133" s="23">
        <v>0</v>
      </c>
      <c r="K133" s="23"/>
    </row>
    <row r="134" spans="1:11" s="34" customFormat="1" ht="44.25" customHeight="1" x14ac:dyDescent="0.25">
      <c r="A134" s="60" t="s">
        <v>65</v>
      </c>
      <c r="B134" s="81">
        <f t="shared" si="14"/>
        <v>101</v>
      </c>
      <c r="C134" s="45">
        <v>3020</v>
      </c>
      <c r="D134" s="25">
        <v>0</v>
      </c>
      <c r="E134" s="25">
        <v>0</v>
      </c>
      <c r="F134" s="26">
        <f t="shared" si="15"/>
        <v>0</v>
      </c>
      <c r="G134" s="26">
        <v>0</v>
      </c>
      <c r="H134" s="25">
        <v>0</v>
      </c>
      <c r="I134" s="25">
        <v>0</v>
      </c>
      <c r="J134" s="25">
        <v>0</v>
      </c>
      <c r="K134" s="25"/>
    </row>
    <row r="135" spans="1:11" s="34" customFormat="1" ht="22.5" customHeight="1" x14ac:dyDescent="0.25">
      <c r="A135" s="60" t="s">
        <v>66</v>
      </c>
      <c r="B135" s="81">
        <f t="shared" si="14"/>
        <v>102</v>
      </c>
      <c r="C135" s="45">
        <v>3030</v>
      </c>
      <c r="D135" s="25">
        <v>0</v>
      </c>
      <c r="E135" s="25">
        <v>0</v>
      </c>
      <c r="F135" s="26">
        <f t="shared" si="15"/>
        <v>0</v>
      </c>
      <c r="G135" s="26">
        <f>G137+G141</f>
        <v>0</v>
      </c>
      <c r="H135" s="26">
        <f>H137+H141</f>
        <v>0</v>
      </c>
      <c r="I135" s="26">
        <f>I137+I141</f>
        <v>0</v>
      </c>
      <c r="J135" s="26">
        <f>J137+J141</f>
        <v>0</v>
      </c>
      <c r="K135" s="25"/>
    </row>
    <row r="136" spans="1:11" s="78" customFormat="1" ht="22.5" customHeight="1" x14ac:dyDescent="0.25">
      <c r="A136" s="60" t="s">
        <v>67</v>
      </c>
      <c r="B136" s="81">
        <f t="shared" si="14"/>
        <v>103</v>
      </c>
      <c r="C136" s="45" t="s">
        <v>217</v>
      </c>
      <c r="D136" s="25">
        <v>0</v>
      </c>
      <c r="E136" s="25">
        <v>0</v>
      </c>
      <c r="F136" s="26">
        <f t="shared" si="15"/>
        <v>0</v>
      </c>
      <c r="G136" s="26">
        <v>0</v>
      </c>
      <c r="H136" s="25">
        <v>0</v>
      </c>
      <c r="I136" s="25">
        <v>0</v>
      </c>
      <c r="J136" s="25">
        <v>0</v>
      </c>
      <c r="K136" s="25"/>
    </row>
    <row r="137" spans="1:11" s="34" customFormat="1" ht="22.5" customHeight="1" x14ac:dyDescent="0.25">
      <c r="A137" s="60" t="s">
        <v>68</v>
      </c>
      <c r="B137" s="81">
        <f t="shared" si="14"/>
        <v>104</v>
      </c>
      <c r="C137" s="45" t="s">
        <v>218</v>
      </c>
      <c r="D137" s="25">
        <v>6823</v>
      </c>
      <c r="E137" s="25">
        <v>0</v>
      </c>
      <c r="F137" s="26">
        <f t="shared" si="15"/>
        <v>0</v>
      </c>
      <c r="G137" s="26">
        <v>0</v>
      </c>
      <c r="H137" s="25">
        <v>0</v>
      </c>
      <c r="I137" s="25">
        <v>0</v>
      </c>
      <c r="J137" s="25">
        <v>0</v>
      </c>
      <c r="K137" s="25"/>
    </row>
    <row r="138" spans="1:11" s="34" customFormat="1" ht="37.5" x14ac:dyDescent="0.25">
      <c r="A138" s="60" t="s">
        <v>69</v>
      </c>
      <c r="B138" s="81">
        <f t="shared" si="14"/>
        <v>105</v>
      </c>
      <c r="C138" s="45" t="s">
        <v>219</v>
      </c>
      <c r="D138" s="25">
        <v>440</v>
      </c>
      <c r="E138" s="25">
        <v>0</v>
      </c>
      <c r="F138" s="26">
        <f t="shared" si="15"/>
        <v>0</v>
      </c>
      <c r="G138" s="26">
        <v>0</v>
      </c>
      <c r="H138" s="25">
        <v>0</v>
      </c>
      <c r="I138" s="25">
        <v>0</v>
      </c>
      <c r="J138" s="25">
        <v>0</v>
      </c>
      <c r="K138" s="25"/>
    </row>
    <row r="139" spans="1:11" s="34" customFormat="1" ht="22.5" customHeight="1" x14ac:dyDescent="0.25">
      <c r="A139" s="60" t="s">
        <v>70</v>
      </c>
      <c r="B139" s="81">
        <f t="shared" si="14"/>
        <v>106</v>
      </c>
      <c r="C139" s="45" t="s">
        <v>220</v>
      </c>
      <c r="D139" s="25">
        <v>0</v>
      </c>
      <c r="E139" s="25">
        <v>0</v>
      </c>
      <c r="F139" s="26">
        <f t="shared" si="15"/>
        <v>0</v>
      </c>
      <c r="G139" s="26">
        <v>0</v>
      </c>
      <c r="H139" s="25">
        <v>0</v>
      </c>
      <c r="I139" s="25">
        <v>0</v>
      </c>
      <c r="J139" s="25">
        <v>0</v>
      </c>
      <c r="K139" s="25"/>
    </row>
    <row r="140" spans="1:11" s="34" customFormat="1" ht="45.75" customHeight="1" x14ac:dyDescent="0.25">
      <c r="A140" s="60" t="s">
        <v>71</v>
      </c>
      <c r="B140" s="81">
        <f t="shared" si="14"/>
        <v>107</v>
      </c>
      <c r="C140" s="45" t="s">
        <v>221</v>
      </c>
      <c r="D140" s="25">
        <v>0</v>
      </c>
      <c r="E140" s="25">
        <v>0</v>
      </c>
      <c r="F140" s="26">
        <f t="shared" si="15"/>
        <v>0</v>
      </c>
      <c r="G140" s="26">
        <v>0</v>
      </c>
      <c r="H140" s="25">
        <v>0</v>
      </c>
      <c r="I140" s="25">
        <v>0</v>
      </c>
      <c r="J140" s="25">
        <v>0</v>
      </c>
      <c r="K140" s="25"/>
    </row>
    <row r="141" spans="1:11" s="34" customFormat="1" ht="22.5" customHeight="1" x14ac:dyDescent="0.25">
      <c r="A141" s="60" t="s">
        <v>72</v>
      </c>
      <c r="B141" s="81">
        <f t="shared" si="14"/>
        <v>108</v>
      </c>
      <c r="C141" s="45" t="s">
        <v>222</v>
      </c>
      <c r="D141" s="25">
        <v>0</v>
      </c>
      <c r="E141" s="25">
        <v>0</v>
      </c>
      <c r="F141" s="26">
        <f t="shared" si="15"/>
        <v>0</v>
      </c>
      <c r="G141" s="26">
        <v>0</v>
      </c>
      <c r="H141" s="25">
        <v>0</v>
      </c>
      <c r="I141" s="25">
        <v>0</v>
      </c>
      <c r="J141" s="25">
        <v>0</v>
      </c>
      <c r="K141" s="25"/>
    </row>
    <row r="142" spans="1:11" s="34" customFormat="1" ht="22.5" customHeight="1" thickBot="1" x14ac:dyDescent="0.3">
      <c r="A142" s="64" t="s">
        <v>123</v>
      </c>
      <c r="B142" s="85">
        <f t="shared" si="14"/>
        <v>109</v>
      </c>
      <c r="C142" s="46">
        <v>3040</v>
      </c>
      <c r="D142" s="25">
        <v>0</v>
      </c>
      <c r="E142" s="25">
        <v>0</v>
      </c>
      <c r="F142" s="36">
        <f t="shared" si="15"/>
        <v>0</v>
      </c>
      <c r="G142" s="30">
        <v>0</v>
      </c>
      <c r="H142" s="29">
        <v>0</v>
      </c>
      <c r="I142" s="29">
        <v>0</v>
      </c>
      <c r="J142" s="29">
        <v>0</v>
      </c>
      <c r="K142" s="29"/>
    </row>
    <row r="143" spans="1:11" s="34" customFormat="1" ht="22.5" customHeight="1" thickBot="1" x14ac:dyDescent="0.3">
      <c r="A143" s="74" t="s">
        <v>139</v>
      </c>
      <c r="B143" s="83">
        <f t="shared" si="14"/>
        <v>110</v>
      </c>
      <c r="C143" s="67">
        <v>4000</v>
      </c>
      <c r="D143" s="68">
        <v>7263</v>
      </c>
      <c r="E143" s="68">
        <v>0</v>
      </c>
      <c r="F143" s="32">
        <f t="shared" si="15"/>
        <v>0</v>
      </c>
      <c r="G143" s="69">
        <v>0</v>
      </c>
      <c r="H143" s="145">
        <v>0</v>
      </c>
      <c r="I143" s="68">
        <v>0</v>
      </c>
      <c r="J143" s="68">
        <v>0</v>
      </c>
      <c r="K143" s="68"/>
    </row>
    <row r="144" spans="1:11" s="34" customFormat="1" ht="22.5" customHeight="1" thickBot="1" x14ac:dyDescent="0.3">
      <c r="A144" s="74" t="s">
        <v>140</v>
      </c>
      <c r="B144" s="83">
        <f t="shared" si="14"/>
        <v>111</v>
      </c>
      <c r="C144" s="67">
        <v>5000</v>
      </c>
      <c r="D144" s="68">
        <v>0</v>
      </c>
      <c r="E144" s="68">
        <v>0</v>
      </c>
      <c r="F144" s="32">
        <f t="shared" si="15"/>
        <v>0</v>
      </c>
      <c r="G144" s="69">
        <v>0</v>
      </c>
      <c r="H144" s="145">
        <v>0</v>
      </c>
      <c r="I144" s="68">
        <v>0</v>
      </c>
      <c r="J144" s="68">
        <v>0</v>
      </c>
      <c r="K144" s="68"/>
    </row>
    <row r="145" spans="1:11" s="34" customFormat="1" ht="22.5" customHeight="1" x14ac:dyDescent="0.25">
      <c r="A145" s="60" t="s">
        <v>73</v>
      </c>
      <c r="B145" s="79">
        <f t="shared" si="14"/>
        <v>112</v>
      </c>
      <c r="C145" s="45">
        <v>5010</v>
      </c>
      <c r="D145" s="25">
        <v>0</v>
      </c>
      <c r="E145" s="25">
        <v>0</v>
      </c>
      <c r="F145" s="152">
        <f t="shared" si="15"/>
        <v>0</v>
      </c>
      <c r="G145" s="26">
        <v>0</v>
      </c>
      <c r="H145" s="25">
        <v>0</v>
      </c>
      <c r="I145" s="25">
        <v>0</v>
      </c>
      <c r="J145" s="25">
        <v>0</v>
      </c>
      <c r="K145" s="25"/>
    </row>
    <row r="146" spans="1:11" s="47" customFormat="1" ht="22.5" customHeight="1" x14ac:dyDescent="0.25">
      <c r="A146" s="60" t="s">
        <v>74</v>
      </c>
      <c r="B146" s="81">
        <f t="shared" si="14"/>
        <v>113</v>
      </c>
      <c r="C146" s="45" t="s">
        <v>223</v>
      </c>
      <c r="D146" s="25">
        <v>0</v>
      </c>
      <c r="E146" s="25">
        <v>0</v>
      </c>
      <c r="F146" s="26">
        <f t="shared" si="15"/>
        <v>0</v>
      </c>
      <c r="G146" s="26">
        <v>0</v>
      </c>
      <c r="H146" s="25">
        <v>0</v>
      </c>
      <c r="I146" s="25">
        <v>0</v>
      </c>
      <c r="J146" s="25">
        <v>0</v>
      </c>
      <c r="K146" s="25"/>
    </row>
    <row r="147" spans="1:11" s="78" customFormat="1" ht="22.5" customHeight="1" x14ac:dyDescent="0.25">
      <c r="A147" s="60" t="s">
        <v>75</v>
      </c>
      <c r="B147" s="81">
        <f t="shared" si="14"/>
        <v>114</v>
      </c>
      <c r="C147" s="45" t="s">
        <v>224</v>
      </c>
      <c r="D147" s="25">
        <v>0</v>
      </c>
      <c r="E147" s="25">
        <v>0</v>
      </c>
      <c r="F147" s="26">
        <f t="shared" si="15"/>
        <v>0</v>
      </c>
      <c r="G147" s="26">
        <v>0</v>
      </c>
      <c r="H147" s="25">
        <v>0</v>
      </c>
      <c r="I147" s="25">
        <v>0</v>
      </c>
      <c r="J147" s="25">
        <v>0</v>
      </c>
      <c r="K147" s="25"/>
    </row>
    <row r="148" spans="1:11" s="78" customFormat="1" ht="22.5" customHeight="1" x14ac:dyDescent="0.25">
      <c r="A148" s="60" t="s">
        <v>76</v>
      </c>
      <c r="B148" s="81">
        <f t="shared" si="14"/>
        <v>115</v>
      </c>
      <c r="C148" s="45" t="s">
        <v>225</v>
      </c>
      <c r="D148" s="25">
        <v>0</v>
      </c>
      <c r="E148" s="25">
        <v>0</v>
      </c>
      <c r="F148" s="26">
        <f t="shared" si="15"/>
        <v>0</v>
      </c>
      <c r="G148" s="26">
        <v>0</v>
      </c>
      <c r="H148" s="25">
        <v>0</v>
      </c>
      <c r="I148" s="25">
        <v>0</v>
      </c>
      <c r="J148" s="25">
        <v>0</v>
      </c>
      <c r="K148" s="25"/>
    </row>
    <row r="149" spans="1:11" s="34" customFormat="1" ht="22.5" customHeight="1" x14ac:dyDescent="0.25">
      <c r="A149" s="60" t="s">
        <v>77</v>
      </c>
      <c r="B149" s="81">
        <f t="shared" si="14"/>
        <v>116</v>
      </c>
      <c r="C149" s="45">
        <v>5020</v>
      </c>
      <c r="D149" s="25">
        <v>8921.1</v>
      </c>
      <c r="E149" s="25">
        <v>0</v>
      </c>
      <c r="F149" s="26">
        <f t="shared" si="15"/>
        <v>0</v>
      </c>
      <c r="G149" s="26">
        <v>0</v>
      </c>
      <c r="H149" s="25">
        <v>0</v>
      </c>
      <c r="I149" s="25">
        <v>0</v>
      </c>
      <c r="J149" s="25">
        <v>0</v>
      </c>
      <c r="K149" s="25"/>
    </row>
    <row r="150" spans="1:11" s="34" customFormat="1" ht="22.5" customHeight="1" x14ac:dyDescent="0.25">
      <c r="A150" s="60" t="s">
        <v>78</v>
      </c>
      <c r="B150" s="81">
        <f t="shared" si="14"/>
        <v>117</v>
      </c>
      <c r="C150" s="45">
        <v>5030</v>
      </c>
      <c r="D150" s="25">
        <v>0</v>
      </c>
      <c r="E150" s="25">
        <v>0</v>
      </c>
      <c r="F150" s="26">
        <f t="shared" si="15"/>
        <v>0</v>
      </c>
      <c r="G150" s="26">
        <v>0</v>
      </c>
      <c r="H150" s="25">
        <v>0</v>
      </c>
      <c r="I150" s="25">
        <v>0</v>
      </c>
      <c r="J150" s="25">
        <v>0</v>
      </c>
      <c r="K150" s="25"/>
    </row>
    <row r="151" spans="1:11" s="34" customFormat="1" ht="22.5" customHeight="1" x14ac:dyDescent="0.25">
      <c r="A151" s="60" t="s">
        <v>74</v>
      </c>
      <c r="B151" s="81">
        <f t="shared" si="14"/>
        <v>118</v>
      </c>
      <c r="C151" s="45" t="s">
        <v>226</v>
      </c>
      <c r="D151" s="25">
        <v>0</v>
      </c>
      <c r="E151" s="25">
        <v>0</v>
      </c>
      <c r="F151" s="26">
        <f t="shared" si="15"/>
        <v>0</v>
      </c>
      <c r="G151" s="26">
        <v>0</v>
      </c>
      <c r="H151" s="25">
        <v>0</v>
      </c>
      <c r="I151" s="25">
        <v>0</v>
      </c>
      <c r="J151" s="25">
        <v>0</v>
      </c>
      <c r="K151" s="25"/>
    </row>
    <row r="152" spans="1:11" s="34" customFormat="1" ht="22.5" customHeight="1" x14ac:dyDescent="0.25">
      <c r="A152" s="60" t="s">
        <v>75</v>
      </c>
      <c r="B152" s="81">
        <f t="shared" si="14"/>
        <v>119</v>
      </c>
      <c r="C152" s="45" t="s">
        <v>227</v>
      </c>
      <c r="D152" s="25">
        <v>0</v>
      </c>
      <c r="E152" s="25">
        <v>0</v>
      </c>
      <c r="F152" s="26">
        <f t="shared" si="15"/>
        <v>0</v>
      </c>
      <c r="G152" s="26">
        <v>0</v>
      </c>
      <c r="H152" s="25">
        <v>0</v>
      </c>
      <c r="I152" s="25">
        <v>0</v>
      </c>
      <c r="J152" s="25">
        <v>0</v>
      </c>
      <c r="K152" s="25"/>
    </row>
    <row r="153" spans="1:11" s="34" customFormat="1" ht="22.5" customHeight="1" x14ac:dyDescent="0.25">
      <c r="A153" s="60" t="s">
        <v>76</v>
      </c>
      <c r="B153" s="81">
        <f t="shared" si="14"/>
        <v>120</v>
      </c>
      <c r="C153" s="45" t="s">
        <v>228</v>
      </c>
      <c r="D153" s="25">
        <v>0</v>
      </c>
      <c r="E153" s="25">
        <v>0</v>
      </c>
      <c r="F153" s="26">
        <f t="shared" si="15"/>
        <v>0</v>
      </c>
      <c r="G153" s="26">
        <v>0</v>
      </c>
      <c r="H153" s="25">
        <v>0</v>
      </c>
      <c r="I153" s="25">
        <v>0</v>
      </c>
      <c r="J153" s="25">
        <v>0</v>
      </c>
      <c r="K153" s="25"/>
    </row>
    <row r="154" spans="1:11" s="34" customFormat="1" ht="22.5" customHeight="1" thickBot="1" x14ac:dyDescent="0.3">
      <c r="A154" s="60" t="s">
        <v>229</v>
      </c>
      <c r="B154" s="85">
        <f t="shared" si="14"/>
        <v>121</v>
      </c>
      <c r="C154" s="45">
        <v>5040</v>
      </c>
      <c r="D154" s="25">
        <v>9059.6</v>
      </c>
      <c r="E154" s="25">
        <v>0</v>
      </c>
      <c r="F154" s="36">
        <f t="shared" si="15"/>
        <v>0</v>
      </c>
      <c r="G154" s="26">
        <v>0</v>
      </c>
      <c r="H154" s="25">
        <v>0</v>
      </c>
      <c r="I154" s="25">
        <v>0</v>
      </c>
      <c r="J154" s="25">
        <v>0</v>
      </c>
      <c r="K154" s="25"/>
    </row>
    <row r="155" spans="1:11" s="34" customFormat="1" ht="22.5" customHeight="1" thickBot="1" x14ac:dyDescent="0.3">
      <c r="A155" s="74" t="s">
        <v>141</v>
      </c>
      <c r="B155" s="83">
        <f t="shared" si="14"/>
        <v>122</v>
      </c>
      <c r="C155" s="67">
        <v>6000</v>
      </c>
      <c r="D155" s="68">
        <v>0</v>
      </c>
      <c r="E155" s="68">
        <v>0</v>
      </c>
      <c r="F155" s="32">
        <f t="shared" si="15"/>
        <v>0</v>
      </c>
      <c r="G155" s="69">
        <v>0</v>
      </c>
      <c r="H155" s="145">
        <v>0</v>
      </c>
      <c r="I155" s="68">
        <v>0</v>
      </c>
      <c r="J155" s="68">
        <v>0</v>
      </c>
      <c r="K155" s="68"/>
    </row>
    <row r="156" spans="1:11" s="34" customFormat="1" ht="22.5" customHeight="1" x14ac:dyDescent="0.25">
      <c r="A156" s="60" t="s">
        <v>79</v>
      </c>
      <c r="B156" s="79">
        <f t="shared" si="14"/>
        <v>123</v>
      </c>
      <c r="C156" s="45">
        <v>6010</v>
      </c>
      <c r="D156" s="25">
        <v>0</v>
      </c>
      <c r="E156" s="25">
        <v>0</v>
      </c>
      <c r="F156" s="135">
        <f t="shared" si="15"/>
        <v>0</v>
      </c>
      <c r="G156" s="26">
        <v>0</v>
      </c>
      <c r="H156" s="25">
        <v>0</v>
      </c>
      <c r="I156" s="25">
        <v>0</v>
      </c>
      <c r="J156" s="25">
        <v>0</v>
      </c>
      <c r="K156" s="25"/>
    </row>
    <row r="157" spans="1:11" s="34" customFormat="1" ht="27.75" customHeight="1" x14ac:dyDescent="0.25">
      <c r="A157" s="60" t="s">
        <v>80</v>
      </c>
      <c r="B157" s="81">
        <f t="shared" si="14"/>
        <v>124</v>
      </c>
      <c r="C157" s="45">
        <v>6020</v>
      </c>
      <c r="D157" s="25">
        <v>0</v>
      </c>
      <c r="E157" s="25">
        <v>0</v>
      </c>
      <c r="F157" s="26">
        <f t="shared" si="15"/>
        <v>0</v>
      </c>
      <c r="G157" s="26">
        <v>0</v>
      </c>
      <c r="H157" s="25">
        <v>0</v>
      </c>
      <c r="I157" s="25">
        <v>0</v>
      </c>
      <c r="J157" s="25">
        <v>0</v>
      </c>
      <c r="K157" s="25"/>
    </row>
    <row r="158" spans="1:11" s="34" customFormat="1" ht="44.25" customHeight="1" x14ac:dyDescent="0.25">
      <c r="A158" s="60" t="s">
        <v>142</v>
      </c>
      <c r="B158" s="81">
        <f t="shared" si="14"/>
        <v>125</v>
      </c>
      <c r="C158" s="45">
        <v>6030</v>
      </c>
      <c r="D158" s="25">
        <v>0</v>
      </c>
      <c r="E158" s="25">
        <v>0</v>
      </c>
      <c r="F158" s="26">
        <f t="shared" si="15"/>
        <v>0</v>
      </c>
      <c r="G158" s="26">
        <v>0</v>
      </c>
      <c r="H158" s="25">
        <v>0</v>
      </c>
      <c r="I158" s="25">
        <v>0</v>
      </c>
      <c r="J158" s="25">
        <v>0</v>
      </c>
      <c r="K158" s="25"/>
    </row>
    <row r="159" spans="1:11" s="34" customFormat="1" ht="22.5" customHeight="1" thickBot="1" x14ac:dyDescent="0.3">
      <c r="A159" s="64" t="s">
        <v>81</v>
      </c>
      <c r="B159" s="85">
        <f t="shared" si="14"/>
        <v>126</v>
      </c>
      <c r="C159" s="46">
        <v>6040</v>
      </c>
      <c r="D159" s="29">
        <v>0</v>
      </c>
      <c r="E159" s="29">
        <v>0</v>
      </c>
      <c r="F159" s="36">
        <f t="shared" si="15"/>
        <v>0</v>
      </c>
      <c r="G159" s="30">
        <v>0</v>
      </c>
      <c r="H159" s="29">
        <v>0</v>
      </c>
      <c r="I159" s="29">
        <v>0</v>
      </c>
      <c r="J159" s="29">
        <v>0</v>
      </c>
      <c r="K159" s="29"/>
    </row>
    <row r="160" spans="1:11" s="34" customFormat="1" ht="22.5" customHeight="1" thickBot="1" x14ac:dyDescent="0.3">
      <c r="A160" s="74" t="s">
        <v>143</v>
      </c>
      <c r="B160" s="83">
        <f t="shared" si="14"/>
        <v>127</v>
      </c>
      <c r="C160" s="67">
        <v>7000</v>
      </c>
      <c r="D160" s="68">
        <v>0</v>
      </c>
      <c r="E160" s="68">
        <v>0</v>
      </c>
      <c r="F160" s="32">
        <f t="shared" si="15"/>
        <v>0</v>
      </c>
      <c r="G160" s="69">
        <v>0</v>
      </c>
      <c r="H160" s="145">
        <v>0</v>
      </c>
      <c r="I160" s="68">
        <v>0</v>
      </c>
      <c r="J160" s="68">
        <v>0</v>
      </c>
      <c r="K160" s="68"/>
    </row>
    <row r="161" spans="1:11" s="48" customFormat="1" ht="22.5" customHeight="1" x14ac:dyDescent="0.25">
      <c r="A161" s="61" t="s">
        <v>82</v>
      </c>
      <c r="B161" s="79">
        <f t="shared" si="14"/>
        <v>128</v>
      </c>
      <c r="C161" s="39">
        <v>7010</v>
      </c>
      <c r="D161" s="23">
        <v>2352</v>
      </c>
      <c r="E161" s="23">
        <v>0</v>
      </c>
      <c r="F161" s="135">
        <f t="shared" si="15"/>
        <v>0</v>
      </c>
      <c r="G161" s="24">
        <v>0</v>
      </c>
      <c r="H161" s="23">
        <v>0</v>
      </c>
      <c r="I161" s="23">
        <v>0</v>
      </c>
      <c r="J161" s="23">
        <v>0</v>
      </c>
      <c r="K161" s="23"/>
    </row>
    <row r="162" spans="1:11" s="48" customFormat="1" ht="22.5" customHeight="1" x14ac:dyDescent="0.25">
      <c r="A162" s="60" t="s">
        <v>83</v>
      </c>
      <c r="B162" s="81">
        <f t="shared" si="14"/>
        <v>129</v>
      </c>
      <c r="C162" s="45">
        <v>7020</v>
      </c>
      <c r="D162" s="25">
        <v>30211</v>
      </c>
      <c r="E162" s="25">
        <v>0</v>
      </c>
      <c r="F162" s="26">
        <f t="shared" si="15"/>
        <v>0</v>
      </c>
      <c r="G162" s="26">
        <v>0</v>
      </c>
      <c r="H162" s="25">
        <v>0</v>
      </c>
      <c r="I162" s="25">
        <v>0</v>
      </c>
      <c r="J162" s="25">
        <v>0</v>
      </c>
      <c r="K162" s="25"/>
    </row>
    <row r="163" spans="1:11" s="48" customFormat="1" ht="22.5" customHeight="1" x14ac:dyDescent="0.25">
      <c r="A163" s="60" t="s">
        <v>84</v>
      </c>
      <c r="B163" s="81">
        <f t="shared" si="14"/>
        <v>130</v>
      </c>
      <c r="C163" s="45">
        <v>7030</v>
      </c>
      <c r="D163" s="25">
        <v>325630</v>
      </c>
      <c r="E163" s="25">
        <v>0</v>
      </c>
      <c r="F163" s="26">
        <f t="shared" si="15"/>
        <v>0</v>
      </c>
      <c r="G163" s="26">
        <v>0</v>
      </c>
      <c r="H163" s="25">
        <v>0</v>
      </c>
      <c r="I163" s="25">
        <v>0</v>
      </c>
      <c r="J163" s="25">
        <v>0</v>
      </c>
      <c r="K163" s="25"/>
    </row>
    <row r="164" spans="1:11" s="48" customFormat="1" ht="22.5" customHeight="1" x14ac:dyDescent="0.25">
      <c r="A164" s="60" t="s">
        <v>85</v>
      </c>
      <c r="B164" s="81">
        <f t="shared" si="14"/>
        <v>131</v>
      </c>
      <c r="C164" s="45">
        <v>7040</v>
      </c>
      <c r="D164" s="25"/>
      <c r="E164" s="25">
        <v>0</v>
      </c>
      <c r="F164" s="26">
        <f t="shared" si="15"/>
        <v>0</v>
      </c>
      <c r="G164" s="26">
        <v>0</v>
      </c>
      <c r="H164" s="25">
        <v>0</v>
      </c>
      <c r="I164" s="25">
        <v>0</v>
      </c>
      <c r="J164" s="25">
        <v>0</v>
      </c>
      <c r="K164" s="25"/>
    </row>
    <row r="165" spans="1:11" s="48" customFormat="1" ht="22.5" customHeight="1" thickBot="1" x14ac:dyDescent="0.3">
      <c r="A165" s="64" t="s">
        <v>86</v>
      </c>
      <c r="B165" s="85">
        <f t="shared" si="14"/>
        <v>132</v>
      </c>
      <c r="C165" s="46">
        <v>7050</v>
      </c>
      <c r="D165" s="29">
        <v>2729</v>
      </c>
      <c r="E165" s="29">
        <v>0</v>
      </c>
      <c r="F165" s="36">
        <f t="shared" si="15"/>
        <v>0</v>
      </c>
      <c r="G165" s="30">
        <v>0</v>
      </c>
      <c r="H165" s="29">
        <v>0</v>
      </c>
      <c r="I165" s="29">
        <v>0</v>
      </c>
      <c r="J165" s="29">
        <v>0</v>
      </c>
      <c r="K165" s="29"/>
    </row>
    <row r="166" spans="1:11" s="48" customFormat="1" ht="22.5" customHeight="1" thickBot="1" x14ac:dyDescent="0.3">
      <c r="A166" s="74" t="s">
        <v>144</v>
      </c>
      <c r="B166" s="83">
        <f t="shared" si="14"/>
        <v>133</v>
      </c>
      <c r="C166" s="92">
        <v>8000</v>
      </c>
      <c r="D166" s="69">
        <v>0</v>
      </c>
      <c r="E166" s="93">
        <v>0</v>
      </c>
      <c r="F166" s="32">
        <f t="shared" si="15"/>
        <v>0</v>
      </c>
      <c r="G166" s="69">
        <v>0</v>
      </c>
      <c r="H166" s="147">
        <v>0</v>
      </c>
      <c r="I166" s="69">
        <v>0</v>
      </c>
      <c r="J166" s="93">
        <v>0</v>
      </c>
      <c r="K166" s="69"/>
    </row>
    <row r="167" spans="1:11" s="48" customFormat="1" ht="56.25" x14ac:dyDescent="0.25">
      <c r="A167" s="61" t="s">
        <v>145</v>
      </c>
      <c r="B167" s="79">
        <f t="shared" si="14"/>
        <v>134</v>
      </c>
      <c r="C167" s="42">
        <v>8010</v>
      </c>
      <c r="D167" s="157">
        <v>484.75</v>
      </c>
      <c r="E167" s="131">
        <v>505.75</v>
      </c>
      <c r="F167" s="158">
        <f>F168+F169+F170+F171+F172+F173+F174</f>
        <v>505.75</v>
      </c>
      <c r="G167" s="158">
        <f>G168+G169+G170+G171+G172+G173+G174</f>
        <v>505.75</v>
      </c>
      <c r="H167" s="158">
        <f t="shared" ref="H167:J167" si="22">H168+H169+H170+H171+H172+H173+H174</f>
        <v>505.75</v>
      </c>
      <c r="I167" s="163">
        <f t="shared" si="22"/>
        <v>505.75</v>
      </c>
      <c r="J167" s="158">
        <f t="shared" si="22"/>
        <v>505.75</v>
      </c>
      <c r="K167" s="23"/>
    </row>
    <row r="168" spans="1:11" s="48" customFormat="1" ht="22.5" customHeight="1" x14ac:dyDescent="0.25">
      <c r="A168" s="60" t="s">
        <v>87</v>
      </c>
      <c r="B168" s="81">
        <f t="shared" ref="B168:B198" si="23">B167+1</f>
        <v>135</v>
      </c>
      <c r="C168" s="94" t="s">
        <v>230</v>
      </c>
      <c r="D168" s="133">
        <v>1</v>
      </c>
      <c r="E168" s="132">
        <v>1</v>
      </c>
      <c r="F168" s="133">
        <v>1</v>
      </c>
      <c r="G168" s="133">
        <v>1</v>
      </c>
      <c r="H168" s="133">
        <v>1</v>
      </c>
      <c r="I168" s="164">
        <v>1</v>
      </c>
      <c r="J168" s="164">
        <v>1</v>
      </c>
      <c r="K168" s="25"/>
    </row>
    <row r="169" spans="1:11" s="48" customFormat="1" ht="22.5" customHeight="1" x14ac:dyDescent="0.25">
      <c r="A169" s="60" t="s">
        <v>124</v>
      </c>
      <c r="B169" s="81">
        <f t="shared" si="23"/>
        <v>136</v>
      </c>
      <c r="C169" s="94" t="s">
        <v>231</v>
      </c>
      <c r="D169" s="133">
        <v>3</v>
      </c>
      <c r="E169" s="132">
        <v>3</v>
      </c>
      <c r="F169" s="133">
        <v>2</v>
      </c>
      <c r="G169" s="133">
        <v>2</v>
      </c>
      <c r="H169" s="133">
        <v>2</v>
      </c>
      <c r="I169" s="164">
        <v>2</v>
      </c>
      <c r="J169" s="164">
        <v>2</v>
      </c>
      <c r="K169" s="25"/>
    </row>
    <row r="170" spans="1:11" s="34" customFormat="1" ht="22.5" customHeight="1" x14ac:dyDescent="0.25">
      <c r="A170" s="60" t="s">
        <v>88</v>
      </c>
      <c r="B170" s="81">
        <f t="shared" si="23"/>
        <v>137</v>
      </c>
      <c r="C170" s="94" t="s">
        <v>232</v>
      </c>
      <c r="D170" s="133">
        <v>104.5</v>
      </c>
      <c r="E170" s="132">
        <v>111.75</v>
      </c>
      <c r="F170" s="133">
        <v>112.75</v>
      </c>
      <c r="G170" s="133">
        <v>112.75</v>
      </c>
      <c r="H170" s="133">
        <v>111.75</v>
      </c>
      <c r="I170" s="133">
        <v>112.75</v>
      </c>
      <c r="J170" s="133">
        <v>112.75</v>
      </c>
      <c r="K170" s="25"/>
    </row>
    <row r="171" spans="1:11" s="34" customFormat="1" ht="22.5" customHeight="1" x14ac:dyDescent="0.25">
      <c r="A171" s="60" t="s">
        <v>89</v>
      </c>
      <c r="B171" s="81">
        <f t="shared" si="23"/>
        <v>138</v>
      </c>
      <c r="C171" s="94" t="s">
        <v>233</v>
      </c>
      <c r="D171" s="133">
        <v>21</v>
      </c>
      <c r="E171" s="132">
        <v>23</v>
      </c>
      <c r="F171" s="133">
        <v>22</v>
      </c>
      <c r="G171" s="133">
        <v>23</v>
      </c>
      <c r="H171" s="133">
        <v>23</v>
      </c>
      <c r="I171" s="164">
        <v>22</v>
      </c>
      <c r="J171" s="133">
        <v>22</v>
      </c>
      <c r="K171" s="25"/>
    </row>
    <row r="172" spans="1:11" s="48" customFormat="1" ht="22.5" customHeight="1" x14ac:dyDescent="0.25">
      <c r="A172" s="60" t="s">
        <v>90</v>
      </c>
      <c r="B172" s="81">
        <f t="shared" si="23"/>
        <v>139</v>
      </c>
      <c r="C172" s="94" t="s">
        <v>234</v>
      </c>
      <c r="D172" s="133">
        <v>184</v>
      </c>
      <c r="E172" s="132">
        <v>186.75</v>
      </c>
      <c r="F172" s="133">
        <v>186.75</v>
      </c>
      <c r="G172" s="133">
        <v>186.75</v>
      </c>
      <c r="H172" s="133">
        <v>186.75</v>
      </c>
      <c r="I172" s="164">
        <v>186.75</v>
      </c>
      <c r="J172" s="164">
        <v>186.75</v>
      </c>
      <c r="K172" s="25"/>
    </row>
    <row r="173" spans="1:11" s="48" customFormat="1" ht="22.5" customHeight="1" x14ac:dyDescent="0.25">
      <c r="A173" s="60" t="s">
        <v>91</v>
      </c>
      <c r="B173" s="81">
        <f t="shared" si="23"/>
        <v>140</v>
      </c>
      <c r="C173" s="95" t="s">
        <v>235</v>
      </c>
      <c r="D173" s="133">
        <v>94.25</v>
      </c>
      <c r="E173" s="132">
        <v>96.25</v>
      </c>
      <c r="F173" s="133">
        <v>97.25</v>
      </c>
      <c r="G173" s="133">
        <v>96.25</v>
      </c>
      <c r="H173" s="133">
        <v>97.25</v>
      </c>
      <c r="I173" s="164">
        <v>97.25</v>
      </c>
      <c r="J173" s="133">
        <v>97.25</v>
      </c>
      <c r="K173" s="25"/>
    </row>
    <row r="174" spans="1:11" s="48" customFormat="1" ht="22.5" customHeight="1" thickBot="1" x14ac:dyDescent="0.3">
      <c r="A174" s="64" t="s">
        <v>92</v>
      </c>
      <c r="B174" s="85">
        <f t="shared" si="23"/>
        <v>141</v>
      </c>
      <c r="C174" s="95" t="s">
        <v>236</v>
      </c>
      <c r="D174" s="159">
        <v>77</v>
      </c>
      <c r="E174" s="134">
        <v>84</v>
      </c>
      <c r="F174" s="159">
        <v>84</v>
      </c>
      <c r="G174" s="159">
        <v>84</v>
      </c>
      <c r="H174" s="165">
        <v>84</v>
      </c>
      <c r="I174" s="165">
        <v>84</v>
      </c>
      <c r="J174" s="165">
        <v>84</v>
      </c>
      <c r="K174" s="29"/>
    </row>
    <row r="175" spans="1:11" s="48" customFormat="1" ht="22.5" customHeight="1" thickBot="1" x14ac:dyDescent="0.3">
      <c r="A175" s="63" t="s">
        <v>93</v>
      </c>
      <c r="B175" s="84">
        <f t="shared" si="23"/>
        <v>142</v>
      </c>
      <c r="C175" s="91">
        <v>8020</v>
      </c>
      <c r="D175" s="44">
        <v>33162.400000000001</v>
      </c>
      <c r="E175" s="127">
        <f>E176+E177+E178+E179+E180+E181+E182</f>
        <v>32424.100000000002</v>
      </c>
      <c r="F175" s="44">
        <f>F176+F177+F178+F179+F180+F181+F182</f>
        <v>40933.800000000003</v>
      </c>
      <c r="G175" s="49">
        <f>G176+G177+G178+G179+G180+G181+G182</f>
        <v>9094.6</v>
      </c>
      <c r="H175" s="44">
        <f>H176+H177+H178+H179+H180+H181+H182</f>
        <v>9656</v>
      </c>
      <c r="I175" s="49">
        <f t="shared" ref="I175:J175" si="24">I176+I177+I178+I179+I180+I181+I182</f>
        <v>9183.2000000000007</v>
      </c>
      <c r="J175" s="127">
        <f t="shared" si="24"/>
        <v>13000</v>
      </c>
      <c r="K175" s="44"/>
    </row>
    <row r="176" spans="1:11" s="48" customFormat="1" ht="22.5" customHeight="1" x14ac:dyDescent="0.25">
      <c r="A176" s="61" t="s">
        <v>87</v>
      </c>
      <c r="B176" s="79">
        <f t="shared" si="23"/>
        <v>143</v>
      </c>
      <c r="C176" s="94" t="s">
        <v>237</v>
      </c>
      <c r="D176" s="24">
        <v>237.6</v>
      </c>
      <c r="E176" s="102">
        <v>187.4</v>
      </c>
      <c r="F176" s="24">
        <f t="shared" ref="F176:F182" si="25">G176+H176+I176+J176</f>
        <v>380.5</v>
      </c>
      <c r="G176" s="102">
        <v>76.900000000000006</v>
      </c>
      <c r="H176" s="24">
        <f>76.9+5.7</f>
        <v>82.600000000000009</v>
      </c>
      <c r="I176" s="102">
        <v>121</v>
      </c>
      <c r="J176" s="135">
        <v>100</v>
      </c>
      <c r="K176" s="23"/>
    </row>
    <row r="177" spans="1:11" s="48" customFormat="1" ht="22.5" customHeight="1" x14ac:dyDescent="0.25">
      <c r="A177" s="61" t="s">
        <v>124</v>
      </c>
      <c r="B177" s="81">
        <f t="shared" si="23"/>
        <v>144</v>
      </c>
      <c r="C177" s="94" t="s">
        <v>238</v>
      </c>
      <c r="D177" s="24">
        <v>395</v>
      </c>
      <c r="E177" s="102">
        <v>409.6</v>
      </c>
      <c r="F177" s="26">
        <f>G177+H177+I177+J177</f>
        <v>431.70000000000005</v>
      </c>
      <c r="G177" s="102">
        <v>98.1</v>
      </c>
      <c r="H177" s="24">
        <f>98.1+9.8</f>
        <v>107.89999999999999</v>
      </c>
      <c r="I177" s="102">
        <v>110.3</v>
      </c>
      <c r="J177" s="24">
        <v>115.4</v>
      </c>
      <c r="K177" s="23"/>
    </row>
    <row r="178" spans="1:11" s="48" customFormat="1" ht="22.5" customHeight="1" x14ac:dyDescent="0.25">
      <c r="A178" s="60" t="s">
        <v>88</v>
      </c>
      <c r="B178" s="81">
        <f t="shared" si="23"/>
        <v>145</v>
      </c>
      <c r="C178" s="94" t="s">
        <v>239</v>
      </c>
      <c r="D178" s="26">
        <v>8419.7999999999993</v>
      </c>
      <c r="E178" s="33">
        <v>9281.6</v>
      </c>
      <c r="F178" s="26">
        <f t="shared" si="25"/>
        <v>11984.7</v>
      </c>
      <c r="G178" s="33">
        <v>2541.8000000000002</v>
      </c>
      <c r="H178" s="26">
        <v>2637.9</v>
      </c>
      <c r="I178" s="25">
        <v>2579</v>
      </c>
      <c r="J178" s="26">
        <v>4226</v>
      </c>
      <c r="K178" s="25"/>
    </row>
    <row r="179" spans="1:11" s="34" customFormat="1" ht="22.5" customHeight="1" x14ac:dyDescent="0.25">
      <c r="A179" s="60" t="s">
        <v>89</v>
      </c>
      <c r="B179" s="81">
        <f t="shared" si="23"/>
        <v>146</v>
      </c>
      <c r="C179" s="94" t="s">
        <v>240</v>
      </c>
      <c r="D179" s="26">
        <v>1140.7</v>
      </c>
      <c r="E179" s="33">
        <v>1173.0999999999999</v>
      </c>
      <c r="F179" s="26">
        <f t="shared" si="25"/>
        <v>2048.3000000000002</v>
      </c>
      <c r="G179" s="33">
        <v>507</v>
      </c>
      <c r="H179" s="26">
        <v>581.4</v>
      </c>
      <c r="I179" s="25">
        <v>479.9</v>
      </c>
      <c r="J179" s="26">
        <v>480</v>
      </c>
      <c r="K179" s="25"/>
    </row>
    <row r="180" spans="1:11" s="48" customFormat="1" ht="22.5" customHeight="1" x14ac:dyDescent="0.25">
      <c r="A180" s="60" t="s">
        <v>90</v>
      </c>
      <c r="B180" s="81">
        <f t="shared" si="23"/>
        <v>147</v>
      </c>
      <c r="C180" s="94" t="s">
        <v>241</v>
      </c>
      <c r="D180" s="26">
        <v>11025</v>
      </c>
      <c r="E180" s="33">
        <v>11598.8</v>
      </c>
      <c r="F180" s="26">
        <f t="shared" si="25"/>
        <v>15444.3</v>
      </c>
      <c r="G180" s="33">
        <v>3225.4</v>
      </c>
      <c r="H180" s="26">
        <v>3523.3</v>
      </c>
      <c r="I180" s="25">
        <v>3475.8</v>
      </c>
      <c r="J180" s="26">
        <v>5219.8</v>
      </c>
      <c r="K180" s="25"/>
    </row>
    <row r="181" spans="1:11" s="48" customFormat="1" ht="22.5" customHeight="1" x14ac:dyDescent="0.25">
      <c r="A181" s="60" t="s">
        <v>91</v>
      </c>
      <c r="B181" s="81">
        <f t="shared" si="23"/>
        <v>148</v>
      </c>
      <c r="C181" s="95" t="s">
        <v>242</v>
      </c>
      <c r="D181" s="26">
        <v>5564.1</v>
      </c>
      <c r="E181" s="33">
        <v>4948.3999999999996</v>
      </c>
      <c r="F181" s="26">
        <f t="shared" si="25"/>
        <v>5810.9</v>
      </c>
      <c r="G181" s="33">
        <v>1429.7</v>
      </c>
      <c r="H181" s="26">
        <v>1435.6</v>
      </c>
      <c r="I181" s="25">
        <v>1252.5999999999999</v>
      </c>
      <c r="J181" s="26">
        <v>1693</v>
      </c>
      <c r="K181" s="25"/>
    </row>
    <row r="182" spans="1:11" s="48" customFormat="1" ht="22.5" customHeight="1" thickBot="1" x14ac:dyDescent="0.3">
      <c r="A182" s="64" t="s">
        <v>92</v>
      </c>
      <c r="B182" s="85">
        <f t="shared" si="23"/>
        <v>149</v>
      </c>
      <c r="C182" s="95" t="s">
        <v>243</v>
      </c>
      <c r="D182" s="30">
        <v>6380.2</v>
      </c>
      <c r="E182" s="153">
        <v>4825.2</v>
      </c>
      <c r="F182" s="30">
        <f t="shared" si="25"/>
        <v>4833.3999999999996</v>
      </c>
      <c r="G182" s="153">
        <v>1215.7</v>
      </c>
      <c r="H182" s="30">
        <v>1287.3</v>
      </c>
      <c r="I182" s="29">
        <v>1164.5999999999999</v>
      </c>
      <c r="J182" s="36">
        <v>1165.8</v>
      </c>
      <c r="K182" s="29"/>
    </row>
    <row r="183" spans="1:11" s="48" customFormat="1" ht="38.25" thickBot="1" x14ac:dyDescent="0.3">
      <c r="A183" s="63" t="s">
        <v>259</v>
      </c>
      <c r="B183" s="84">
        <f t="shared" si="23"/>
        <v>150</v>
      </c>
      <c r="C183" s="91">
        <v>8030</v>
      </c>
      <c r="D183" s="127">
        <v>0</v>
      </c>
      <c r="E183" s="44">
        <v>0</v>
      </c>
      <c r="F183" s="44">
        <v>0</v>
      </c>
      <c r="G183" s="49">
        <v>0</v>
      </c>
      <c r="H183" s="44">
        <v>0</v>
      </c>
      <c r="I183" s="49">
        <v>0</v>
      </c>
      <c r="J183" s="44">
        <v>0</v>
      </c>
      <c r="K183" s="128"/>
    </row>
    <row r="184" spans="1:11" s="48" customFormat="1" ht="22.5" customHeight="1" x14ac:dyDescent="0.25">
      <c r="A184" s="61" t="s">
        <v>87</v>
      </c>
      <c r="B184" s="80">
        <f t="shared" si="23"/>
        <v>151</v>
      </c>
      <c r="C184" s="42" t="s">
        <v>244</v>
      </c>
      <c r="D184" s="96">
        <v>19.8</v>
      </c>
      <c r="E184" s="24">
        <f>E176/E168</f>
        <v>187.4</v>
      </c>
      <c r="F184" s="24">
        <f>F176/F168/3/4</f>
        <v>31.708333333333332</v>
      </c>
      <c r="G184" s="102">
        <f>G176/G168/3</f>
        <v>25.633333333333336</v>
      </c>
      <c r="H184" s="24">
        <f t="shared" ref="H184:J184" si="26">H176/H168/3</f>
        <v>27.533333333333335</v>
      </c>
      <c r="I184" s="102">
        <f t="shared" si="26"/>
        <v>40.333333333333336</v>
      </c>
      <c r="J184" s="24">
        <f t="shared" si="26"/>
        <v>33.333333333333336</v>
      </c>
      <c r="K184" s="23"/>
    </row>
    <row r="185" spans="1:11" s="48" customFormat="1" ht="22.5" customHeight="1" x14ac:dyDescent="0.25">
      <c r="A185" s="61" t="s">
        <v>124</v>
      </c>
      <c r="B185" s="81">
        <f t="shared" si="23"/>
        <v>152</v>
      </c>
      <c r="C185" s="94" t="s">
        <v>245</v>
      </c>
      <c r="D185" s="96">
        <v>11</v>
      </c>
      <c r="E185" s="26">
        <f t="shared" ref="E185" si="27">E177/E169</f>
        <v>136.53333333333333</v>
      </c>
      <c r="F185" s="24">
        <f t="shared" ref="F185:F190" si="28">F177/F169/3/4</f>
        <v>17.987500000000001</v>
      </c>
      <c r="G185" s="33">
        <f t="shared" ref="G185:G190" si="29">G177/G169/3</f>
        <v>16.349999999999998</v>
      </c>
      <c r="H185" s="26">
        <f t="shared" ref="H185:J185" si="30">H177/H169/3</f>
        <v>17.983333333333331</v>
      </c>
      <c r="I185" s="33">
        <f t="shared" si="30"/>
        <v>18.383333333333333</v>
      </c>
      <c r="J185" s="26">
        <f t="shared" si="30"/>
        <v>19.233333333333334</v>
      </c>
      <c r="K185" s="23"/>
    </row>
    <row r="186" spans="1:11" s="48" customFormat="1" ht="22.5" customHeight="1" x14ac:dyDescent="0.25">
      <c r="A186" s="60" t="s">
        <v>88</v>
      </c>
      <c r="B186" s="81">
        <f t="shared" si="23"/>
        <v>153</v>
      </c>
      <c r="C186" s="94" t="s">
        <v>246</v>
      </c>
      <c r="D186" s="97">
        <v>6.7</v>
      </c>
      <c r="E186" s="26">
        <f t="shared" ref="E186" si="31">E178/E170</f>
        <v>83.05682326621924</v>
      </c>
      <c r="F186" s="24">
        <f t="shared" si="28"/>
        <v>8.8578713968957867</v>
      </c>
      <c r="G186" s="33">
        <f t="shared" si="29"/>
        <v>7.514560236511457</v>
      </c>
      <c r="H186" s="26">
        <f t="shared" ref="H186:J186" si="32">H178/H170/3</f>
        <v>7.8684563758389272</v>
      </c>
      <c r="I186" s="33">
        <f t="shared" si="32"/>
        <v>7.6245380635624542</v>
      </c>
      <c r="J186" s="26">
        <f t="shared" si="32"/>
        <v>12.493717664449372</v>
      </c>
      <c r="K186" s="25"/>
    </row>
    <row r="187" spans="1:11" s="34" customFormat="1" ht="22.5" customHeight="1" x14ac:dyDescent="0.25">
      <c r="A187" s="60" t="s">
        <v>89</v>
      </c>
      <c r="B187" s="81">
        <f t="shared" si="23"/>
        <v>154</v>
      </c>
      <c r="C187" s="94" t="s">
        <v>247</v>
      </c>
      <c r="D187" s="97">
        <v>4.5</v>
      </c>
      <c r="E187" s="26">
        <f t="shared" ref="E187" si="33">E179/E171</f>
        <v>51.004347826086949</v>
      </c>
      <c r="F187" s="24">
        <f t="shared" si="28"/>
        <v>7.7587121212121213</v>
      </c>
      <c r="G187" s="33">
        <f t="shared" si="29"/>
        <v>7.3478260869565224</v>
      </c>
      <c r="H187" s="26">
        <f t="shared" ref="H187:J187" si="34">H179/H171/3</f>
        <v>8.426086956521738</v>
      </c>
      <c r="I187" s="33">
        <f t="shared" si="34"/>
        <v>7.2712121212121206</v>
      </c>
      <c r="J187" s="26">
        <f t="shared" si="34"/>
        <v>7.2727272727272725</v>
      </c>
      <c r="K187" s="25"/>
    </row>
    <row r="188" spans="1:11" s="48" customFormat="1" ht="22.5" customHeight="1" x14ac:dyDescent="0.25">
      <c r="A188" s="60" t="s">
        <v>90</v>
      </c>
      <c r="B188" s="81">
        <f t="shared" si="23"/>
        <v>155</v>
      </c>
      <c r="C188" s="94" t="s">
        <v>248</v>
      </c>
      <c r="D188" s="97">
        <v>5</v>
      </c>
      <c r="E188" s="26">
        <f t="shared" ref="E188" si="35">E180/E172</f>
        <v>62.108701472556888</v>
      </c>
      <c r="F188" s="24">
        <f t="shared" si="28"/>
        <v>6.8917001338688086</v>
      </c>
      <c r="G188" s="33">
        <f t="shared" si="29"/>
        <v>5.7570727353859885</v>
      </c>
      <c r="H188" s="26">
        <f t="shared" ref="H188:J188" si="36">H180/H172/3</f>
        <v>6.2887996430165103</v>
      </c>
      <c r="I188" s="33">
        <f t="shared" si="36"/>
        <v>6.2040160642570283</v>
      </c>
      <c r="J188" s="26">
        <f t="shared" si="36"/>
        <v>9.3169120928157074</v>
      </c>
      <c r="K188" s="25"/>
    </row>
    <row r="189" spans="1:11" s="48" customFormat="1" ht="22.5" customHeight="1" x14ac:dyDescent="0.25">
      <c r="A189" s="60" t="s">
        <v>91</v>
      </c>
      <c r="B189" s="81">
        <f t="shared" si="23"/>
        <v>156</v>
      </c>
      <c r="C189" s="95" t="s">
        <v>249</v>
      </c>
      <c r="D189" s="97">
        <v>4.9000000000000004</v>
      </c>
      <c r="E189" s="26">
        <f t="shared" ref="E189" si="37">E181/E173</f>
        <v>51.411948051948045</v>
      </c>
      <c r="F189" s="24">
        <f t="shared" si="28"/>
        <v>4.9793487574978572</v>
      </c>
      <c r="G189" s="33">
        <f t="shared" si="29"/>
        <v>4.9513419913419918</v>
      </c>
      <c r="H189" s="26">
        <f t="shared" ref="H189:J189" si="38">H181/H173/3</f>
        <v>4.9206512425021414</v>
      </c>
      <c r="I189" s="33">
        <f t="shared" si="38"/>
        <v>4.2934018851756637</v>
      </c>
      <c r="J189" s="26">
        <f t="shared" si="38"/>
        <v>5.8029134532990581</v>
      </c>
      <c r="K189" s="25"/>
    </row>
    <row r="190" spans="1:11" s="48" customFormat="1" ht="22.5" customHeight="1" thickBot="1" x14ac:dyDescent="0.3">
      <c r="A190" s="64" t="s">
        <v>92</v>
      </c>
      <c r="B190" s="85">
        <f t="shared" si="23"/>
        <v>157</v>
      </c>
      <c r="C190" s="95" t="s">
        <v>250</v>
      </c>
      <c r="D190" s="129">
        <v>6.9</v>
      </c>
      <c r="E190" s="36">
        <f t="shared" ref="E190" si="39">E182/E174</f>
        <v>57.442857142857143</v>
      </c>
      <c r="F190" s="24">
        <f t="shared" si="28"/>
        <v>4.7950396825396817</v>
      </c>
      <c r="G190" s="153">
        <f t="shared" si="29"/>
        <v>4.8242063492063494</v>
      </c>
      <c r="H190" s="30">
        <f t="shared" ref="H190:J190" si="40">H182/H174/3</f>
        <v>5.1083333333333334</v>
      </c>
      <c r="I190" s="153">
        <f t="shared" si="40"/>
        <v>4.621428571428571</v>
      </c>
      <c r="J190" s="36">
        <f t="shared" si="40"/>
        <v>4.6261904761904757</v>
      </c>
      <c r="K190" s="29"/>
    </row>
    <row r="191" spans="1:11" s="48" customFormat="1" ht="22.5" customHeight="1" thickBot="1" x14ac:dyDescent="0.3">
      <c r="A191" s="63" t="s">
        <v>94</v>
      </c>
      <c r="B191" s="84">
        <f t="shared" si="23"/>
        <v>158</v>
      </c>
      <c r="C191" s="91">
        <v>8040</v>
      </c>
      <c r="D191" s="44">
        <v>0</v>
      </c>
      <c r="E191" s="127">
        <v>0</v>
      </c>
      <c r="F191" s="44">
        <v>0</v>
      </c>
      <c r="G191" s="49">
        <v>0</v>
      </c>
      <c r="H191" s="44">
        <v>0</v>
      </c>
      <c r="I191" s="49">
        <v>0</v>
      </c>
      <c r="J191" s="44">
        <v>0</v>
      </c>
      <c r="K191" s="128"/>
    </row>
    <row r="192" spans="1:11" s="48" customFormat="1" ht="22.5" customHeight="1" x14ac:dyDescent="0.25">
      <c r="A192" s="61" t="s">
        <v>87</v>
      </c>
      <c r="B192" s="79">
        <f t="shared" si="23"/>
        <v>159</v>
      </c>
      <c r="C192" s="94" t="s">
        <v>251</v>
      </c>
      <c r="D192" s="24">
        <v>0</v>
      </c>
      <c r="E192" s="102">
        <v>0</v>
      </c>
      <c r="F192" s="135">
        <v>0</v>
      </c>
      <c r="G192" s="102">
        <v>0</v>
      </c>
      <c r="H192" s="135">
        <v>0</v>
      </c>
      <c r="I192" s="102">
        <v>0</v>
      </c>
      <c r="J192" s="24">
        <v>0</v>
      </c>
      <c r="K192" s="23"/>
    </row>
    <row r="193" spans="1:11" s="48" customFormat="1" ht="22.5" customHeight="1" x14ac:dyDescent="0.25">
      <c r="A193" s="60" t="s">
        <v>125</v>
      </c>
      <c r="B193" s="81">
        <f t="shared" si="23"/>
        <v>160</v>
      </c>
      <c r="C193" s="94" t="s">
        <v>252</v>
      </c>
      <c r="D193" s="26">
        <v>0</v>
      </c>
      <c r="E193" s="33">
        <v>0</v>
      </c>
      <c r="F193" s="26">
        <v>0</v>
      </c>
      <c r="G193" s="33">
        <v>0</v>
      </c>
      <c r="H193" s="26">
        <v>0</v>
      </c>
      <c r="I193" s="33">
        <v>0</v>
      </c>
      <c r="J193" s="26">
        <v>0</v>
      </c>
      <c r="K193" s="25"/>
    </row>
    <row r="194" spans="1:11" s="48" customFormat="1" ht="22.5" customHeight="1" x14ac:dyDescent="0.25">
      <c r="A194" s="60" t="s">
        <v>88</v>
      </c>
      <c r="B194" s="81">
        <f t="shared" si="23"/>
        <v>161</v>
      </c>
      <c r="C194" s="94" t="s">
        <v>253</v>
      </c>
      <c r="D194" s="26">
        <v>0</v>
      </c>
      <c r="E194" s="33">
        <v>0</v>
      </c>
      <c r="F194" s="26">
        <v>0</v>
      </c>
      <c r="G194" s="33">
        <v>0</v>
      </c>
      <c r="H194" s="26">
        <v>0</v>
      </c>
      <c r="I194" s="33">
        <v>0</v>
      </c>
      <c r="J194" s="26">
        <v>0</v>
      </c>
      <c r="K194" s="25"/>
    </row>
    <row r="195" spans="1:11" s="34" customFormat="1" ht="22.5" customHeight="1" x14ac:dyDescent="0.25">
      <c r="A195" s="60" t="s">
        <v>89</v>
      </c>
      <c r="B195" s="81">
        <f t="shared" si="23"/>
        <v>162</v>
      </c>
      <c r="C195" s="94" t="s">
        <v>254</v>
      </c>
      <c r="D195" s="26">
        <v>0</v>
      </c>
      <c r="E195" s="33">
        <v>0</v>
      </c>
      <c r="F195" s="26">
        <v>0</v>
      </c>
      <c r="G195" s="33">
        <v>0</v>
      </c>
      <c r="H195" s="26">
        <v>0</v>
      </c>
      <c r="I195" s="33">
        <v>0</v>
      </c>
      <c r="J195" s="26">
        <v>0</v>
      </c>
      <c r="K195" s="25"/>
    </row>
    <row r="196" spans="1:11" s="48" customFormat="1" ht="22.5" customHeight="1" x14ac:dyDescent="0.25">
      <c r="A196" s="60" t="s">
        <v>90</v>
      </c>
      <c r="B196" s="81">
        <f t="shared" si="23"/>
        <v>163</v>
      </c>
      <c r="C196" s="94" t="s">
        <v>255</v>
      </c>
      <c r="D196" s="26">
        <v>0</v>
      </c>
      <c r="E196" s="33">
        <v>0</v>
      </c>
      <c r="F196" s="26">
        <v>0</v>
      </c>
      <c r="G196" s="33">
        <v>0</v>
      </c>
      <c r="H196" s="26">
        <v>0</v>
      </c>
      <c r="I196" s="33">
        <v>0</v>
      </c>
      <c r="J196" s="26">
        <v>0</v>
      </c>
      <c r="K196" s="25"/>
    </row>
    <row r="197" spans="1:11" s="48" customFormat="1" ht="22.5" customHeight="1" x14ac:dyDescent="0.25">
      <c r="A197" s="60" t="s">
        <v>91</v>
      </c>
      <c r="B197" s="81">
        <f t="shared" si="23"/>
        <v>164</v>
      </c>
      <c r="C197" s="95" t="s">
        <v>256</v>
      </c>
      <c r="D197" s="26">
        <v>0</v>
      </c>
      <c r="E197" s="33">
        <v>0</v>
      </c>
      <c r="F197" s="26">
        <v>0</v>
      </c>
      <c r="G197" s="33">
        <v>0</v>
      </c>
      <c r="H197" s="30">
        <v>0</v>
      </c>
      <c r="I197" s="33">
        <v>0</v>
      </c>
      <c r="J197" s="26">
        <v>0</v>
      </c>
      <c r="K197" s="25"/>
    </row>
    <row r="198" spans="1:11" s="48" customFormat="1" ht="22.5" customHeight="1" thickBot="1" x14ac:dyDescent="0.3">
      <c r="A198" s="109" t="s">
        <v>92</v>
      </c>
      <c r="B198" s="85">
        <f t="shared" si="23"/>
        <v>165</v>
      </c>
      <c r="C198" s="110" t="s">
        <v>257</v>
      </c>
      <c r="D198" s="36">
        <v>0</v>
      </c>
      <c r="E198" s="35">
        <v>0</v>
      </c>
      <c r="F198" s="36">
        <v>0</v>
      </c>
      <c r="G198" s="35">
        <v>0</v>
      </c>
      <c r="H198" s="36">
        <v>0</v>
      </c>
      <c r="I198" s="35">
        <v>0</v>
      </c>
      <c r="J198" s="36">
        <v>0</v>
      </c>
      <c r="K198" s="130"/>
    </row>
    <row r="199" spans="1:11" s="48" customFormat="1" ht="75.75" customHeight="1" x14ac:dyDescent="0.3">
      <c r="A199" s="15"/>
      <c r="B199" s="56"/>
      <c r="C199" s="37"/>
      <c r="D199" s="198"/>
      <c r="E199" s="198"/>
      <c r="F199" s="198"/>
      <c r="G199" s="38"/>
      <c r="H199" s="199"/>
      <c r="I199" s="199"/>
      <c r="J199" s="199"/>
      <c r="K199" s="13"/>
    </row>
    <row r="200" spans="1:11" s="34" customFormat="1" ht="38.25" customHeight="1" x14ac:dyDescent="0.25">
      <c r="A200" s="136" t="s">
        <v>275</v>
      </c>
      <c r="B200" s="98"/>
      <c r="C200" s="99"/>
      <c r="D200" s="200"/>
      <c r="E200" s="200"/>
      <c r="F200" s="200"/>
      <c r="G200" s="100"/>
      <c r="H200" s="201" t="s">
        <v>282</v>
      </c>
      <c r="I200" s="201"/>
      <c r="J200" s="201"/>
      <c r="K200" s="101"/>
    </row>
    <row r="201" spans="1:11" ht="15" customHeight="1" x14ac:dyDescent="0.25">
      <c r="A201" s="5"/>
      <c r="B201" s="58"/>
      <c r="D201" s="7"/>
      <c r="E201" s="143"/>
      <c r="F201" s="143"/>
      <c r="G201" s="143"/>
      <c r="H201" s="143"/>
      <c r="I201" s="143"/>
      <c r="J201" s="143"/>
    </row>
    <row r="202" spans="1:11" ht="15" customHeight="1" x14ac:dyDescent="0.25">
      <c r="A202" s="5"/>
      <c r="B202" s="58"/>
      <c r="D202" s="7"/>
      <c r="E202" s="143"/>
      <c r="F202" s="143"/>
      <c r="G202" s="143"/>
      <c r="H202" s="143"/>
      <c r="I202" s="143"/>
      <c r="J202" s="143"/>
    </row>
    <row r="203" spans="1:11" ht="21.75" customHeight="1" x14ac:dyDescent="0.25">
      <c r="A203" s="5"/>
      <c r="B203" s="58"/>
      <c r="D203" s="7"/>
      <c r="E203" s="143"/>
      <c r="F203" s="143"/>
      <c r="G203" s="143"/>
      <c r="H203" s="143"/>
      <c r="I203" s="143"/>
      <c r="J203" s="143"/>
    </row>
    <row r="204" spans="1:11" ht="18.75" customHeight="1" x14ac:dyDescent="0.25">
      <c r="A204" s="5"/>
      <c r="B204" s="58"/>
      <c r="D204" s="7"/>
      <c r="E204" s="143"/>
      <c r="F204" s="143"/>
      <c r="G204" s="143"/>
      <c r="H204" s="188"/>
      <c r="I204" s="189"/>
      <c r="J204" s="143"/>
    </row>
    <row r="205" spans="1:11" x14ac:dyDescent="0.25">
      <c r="A205" s="5"/>
      <c r="B205" s="58"/>
      <c r="D205" s="7"/>
      <c r="E205" s="143"/>
      <c r="F205" s="143"/>
      <c r="G205" s="143"/>
      <c r="H205" s="3"/>
      <c r="J205" s="143"/>
    </row>
    <row r="206" spans="1:11" x14ac:dyDescent="0.25">
      <c r="A206" s="5"/>
      <c r="B206" s="58"/>
      <c r="D206" s="7"/>
      <c r="E206" s="143"/>
      <c r="F206" s="143"/>
      <c r="G206" s="143"/>
      <c r="H206" s="143"/>
      <c r="I206" s="143"/>
      <c r="J206" s="143"/>
    </row>
    <row r="207" spans="1:11" x14ac:dyDescent="0.25">
      <c r="A207" s="5"/>
      <c r="B207" s="58"/>
      <c r="D207" s="7"/>
      <c r="E207" s="143"/>
      <c r="F207" s="143"/>
      <c r="G207" s="143"/>
      <c r="H207" s="143"/>
      <c r="I207" s="143"/>
      <c r="J207" s="143"/>
    </row>
    <row r="208" spans="1:11" x14ac:dyDescent="0.25">
      <c r="A208" s="5"/>
      <c r="B208" s="58"/>
      <c r="D208" s="7"/>
      <c r="E208" s="143"/>
      <c r="F208" s="143"/>
      <c r="G208" s="143"/>
      <c r="H208" s="143"/>
      <c r="I208" s="143"/>
      <c r="J208" s="143"/>
    </row>
    <row r="209" spans="1:10" x14ac:dyDescent="0.25">
      <c r="A209" s="5"/>
      <c r="B209" s="58"/>
      <c r="D209" s="7"/>
      <c r="E209" s="143"/>
      <c r="F209" s="143"/>
      <c r="G209" s="143"/>
      <c r="H209" s="143"/>
      <c r="I209" s="143"/>
      <c r="J209" s="143"/>
    </row>
    <row r="210" spans="1:10" x14ac:dyDescent="0.25">
      <c r="A210" s="5"/>
      <c r="B210" s="58"/>
      <c r="D210" s="7"/>
      <c r="E210" s="143"/>
      <c r="F210" s="143"/>
      <c r="G210" s="143"/>
      <c r="H210" s="143"/>
      <c r="I210" s="143"/>
      <c r="J210" s="143"/>
    </row>
    <row r="211" spans="1:10" x14ac:dyDescent="0.25">
      <c r="A211" s="5"/>
      <c r="B211" s="58"/>
      <c r="D211" s="7"/>
      <c r="E211" s="143"/>
      <c r="F211" s="143"/>
      <c r="G211" s="143"/>
      <c r="H211" s="143"/>
      <c r="I211" s="143"/>
      <c r="J211" s="143"/>
    </row>
    <row r="212" spans="1:10" x14ac:dyDescent="0.25">
      <c r="A212" s="5"/>
      <c r="B212" s="58"/>
      <c r="D212" s="7"/>
      <c r="E212" s="143"/>
      <c r="F212" s="143"/>
      <c r="G212" s="143"/>
      <c r="H212" s="143"/>
      <c r="I212" s="143"/>
      <c r="J212" s="143"/>
    </row>
    <row r="213" spans="1:10" x14ac:dyDescent="0.25">
      <c r="A213" s="5"/>
      <c r="B213" s="58"/>
      <c r="D213" s="7"/>
      <c r="E213" s="143"/>
      <c r="F213" s="143"/>
      <c r="G213" s="143"/>
      <c r="H213" s="143"/>
      <c r="I213" s="143"/>
      <c r="J213" s="143"/>
    </row>
    <row r="214" spans="1:10" x14ac:dyDescent="0.25">
      <c r="A214" s="5"/>
      <c r="B214" s="58"/>
      <c r="D214" s="7"/>
      <c r="E214" s="143"/>
      <c r="F214" s="143"/>
      <c r="G214" s="143"/>
      <c r="H214" s="143"/>
      <c r="I214" s="143"/>
      <c r="J214" s="143"/>
    </row>
    <row r="215" spans="1:10" x14ac:dyDescent="0.25">
      <c r="A215" s="5"/>
      <c r="B215" s="58"/>
      <c r="D215" s="7"/>
      <c r="E215" s="143"/>
      <c r="F215" s="143"/>
      <c r="G215" s="143"/>
      <c r="H215" s="143"/>
      <c r="I215" s="143"/>
      <c r="J215" s="143"/>
    </row>
    <row r="216" spans="1:10" x14ac:dyDescent="0.25">
      <c r="A216" s="5"/>
      <c r="B216" s="58"/>
      <c r="D216" s="7"/>
      <c r="E216" s="143"/>
      <c r="F216" s="143"/>
      <c r="G216" s="143"/>
      <c r="H216" s="143"/>
      <c r="I216" s="143"/>
      <c r="J216" s="143"/>
    </row>
    <row r="217" spans="1:10" x14ac:dyDescent="0.25">
      <c r="A217" s="5"/>
      <c r="B217" s="58"/>
      <c r="D217" s="7"/>
      <c r="E217" s="143"/>
      <c r="F217" s="143"/>
      <c r="G217" s="143"/>
      <c r="H217" s="143"/>
      <c r="I217" s="143"/>
      <c r="J217" s="143"/>
    </row>
    <row r="218" spans="1:10" x14ac:dyDescent="0.25">
      <c r="A218" s="5"/>
      <c r="B218" s="58"/>
      <c r="D218" s="7"/>
      <c r="E218" s="143"/>
      <c r="F218" s="143"/>
      <c r="G218" s="143"/>
      <c r="H218" s="143"/>
      <c r="I218" s="143"/>
      <c r="J218" s="143"/>
    </row>
    <row r="219" spans="1:10" x14ac:dyDescent="0.25">
      <c r="A219" s="5"/>
      <c r="B219" s="58"/>
      <c r="D219" s="7"/>
      <c r="E219" s="143"/>
      <c r="F219" s="143"/>
      <c r="G219" s="143"/>
      <c r="H219" s="143"/>
      <c r="I219" s="143"/>
      <c r="J219" s="143"/>
    </row>
    <row r="220" spans="1:10" x14ac:dyDescent="0.25">
      <c r="A220" s="5"/>
      <c r="B220" s="58"/>
      <c r="D220" s="7"/>
      <c r="E220" s="143"/>
      <c r="F220" s="143"/>
      <c r="G220" s="143"/>
      <c r="H220" s="143"/>
      <c r="I220" s="143"/>
      <c r="J220" s="143"/>
    </row>
    <row r="221" spans="1:10" x14ac:dyDescent="0.25">
      <c r="A221" s="5"/>
      <c r="B221" s="58"/>
      <c r="D221" s="7"/>
      <c r="E221" s="143"/>
      <c r="F221" s="143"/>
      <c r="G221" s="143"/>
      <c r="H221" s="143"/>
      <c r="I221" s="143"/>
      <c r="J221" s="143"/>
    </row>
    <row r="222" spans="1:10" x14ac:dyDescent="0.25">
      <c r="A222" s="5"/>
      <c r="B222" s="58"/>
      <c r="D222" s="7"/>
      <c r="E222" s="143"/>
      <c r="F222" s="143"/>
      <c r="G222" s="143"/>
      <c r="H222" s="143"/>
      <c r="I222" s="143"/>
      <c r="J222" s="143"/>
    </row>
    <row r="223" spans="1:10" x14ac:dyDescent="0.25">
      <c r="A223" s="5"/>
      <c r="B223" s="58"/>
      <c r="D223" s="7"/>
      <c r="E223" s="143"/>
      <c r="F223" s="143"/>
      <c r="G223" s="143"/>
      <c r="H223" s="143"/>
      <c r="I223" s="143"/>
      <c r="J223" s="143"/>
    </row>
    <row r="224" spans="1:10" x14ac:dyDescent="0.25">
      <c r="A224" s="5"/>
      <c r="B224" s="58"/>
      <c r="D224" s="7"/>
      <c r="E224" s="143"/>
      <c r="F224" s="143"/>
      <c r="G224" s="143"/>
      <c r="H224" s="143"/>
      <c r="I224" s="143"/>
      <c r="J224" s="143"/>
    </row>
    <row r="225" spans="1:10" x14ac:dyDescent="0.25">
      <c r="A225" s="5"/>
      <c r="B225" s="58"/>
      <c r="D225" s="7"/>
      <c r="E225" s="143"/>
      <c r="F225" s="143"/>
      <c r="G225" s="143"/>
      <c r="H225" s="143"/>
      <c r="I225" s="143"/>
      <c r="J225" s="143"/>
    </row>
    <row r="226" spans="1:10" x14ac:dyDescent="0.25">
      <c r="A226" s="5"/>
      <c r="B226" s="58"/>
      <c r="D226" s="7"/>
      <c r="E226" s="143"/>
      <c r="F226" s="143"/>
      <c r="G226" s="143"/>
      <c r="H226" s="143"/>
      <c r="I226" s="143"/>
      <c r="J226" s="143"/>
    </row>
    <row r="227" spans="1:10" x14ac:dyDescent="0.25">
      <c r="A227" s="5"/>
      <c r="B227" s="58"/>
      <c r="D227" s="7"/>
      <c r="E227" s="143"/>
      <c r="F227" s="143"/>
      <c r="G227" s="143"/>
      <c r="H227" s="143"/>
      <c r="I227" s="143"/>
      <c r="J227" s="143"/>
    </row>
    <row r="228" spans="1:10" x14ac:dyDescent="0.25">
      <c r="A228" s="5"/>
      <c r="B228" s="58"/>
      <c r="D228" s="7"/>
      <c r="E228" s="143"/>
      <c r="F228" s="143"/>
      <c r="G228" s="143"/>
      <c r="H228" s="143"/>
      <c r="I228" s="143"/>
      <c r="J228" s="143"/>
    </row>
    <row r="229" spans="1:10" x14ac:dyDescent="0.25">
      <c r="A229" s="5"/>
      <c r="B229" s="58"/>
      <c r="D229" s="7"/>
      <c r="E229" s="143"/>
      <c r="F229" s="143"/>
      <c r="G229" s="143"/>
      <c r="H229" s="143"/>
      <c r="I229" s="143"/>
      <c r="J229" s="143"/>
    </row>
    <row r="230" spans="1:10" x14ac:dyDescent="0.25">
      <c r="A230" s="5"/>
      <c r="B230" s="58"/>
      <c r="D230" s="7"/>
      <c r="E230" s="143"/>
      <c r="F230" s="143"/>
      <c r="G230" s="143"/>
      <c r="H230" s="143"/>
      <c r="I230" s="143"/>
      <c r="J230" s="143"/>
    </row>
    <row r="231" spans="1:10" x14ac:dyDescent="0.25">
      <c r="A231" s="5"/>
      <c r="B231" s="58"/>
      <c r="D231" s="7"/>
      <c r="E231" s="143"/>
      <c r="F231" s="143"/>
      <c r="G231" s="143"/>
      <c r="H231" s="143"/>
      <c r="I231" s="143"/>
      <c r="J231" s="143"/>
    </row>
    <row r="232" spans="1:10" x14ac:dyDescent="0.25">
      <c r="A232" s="5"/>
      <c r="B232" s="58"/>
      <c r="D232" s="7"/>
      <c r="E232" s="143"/>
      <c r="F232" s="143"/>
      <c r="G232" s="143"/>
      <c r="H232" s="143"/>
      <c r="I232" s="143"/>
      <c r="J232" s="143"/>
    </row>
    <row r="233" spans="1:10" x14ac:dyDescent="0.25">
      <c r="A233" s="5"/>
      <c r="B233" s="58"/>
      <c r="D233" s="7"/>
      <c r="E233" s="143"/>
      <c r="F233" s="143"/>
      <c r="G233" s="143"/>
      <c r="H233" s="143"/>
      <c r="I233" s="143"/>
      <c r="J233" s="143"/>
    </row>
    <row r="234" spans="1:10" x14ac:dyDescent="0.25">
      <c r="A234" s="5"/>
      <c r="B234" s="58"/>
      <c r="D234" s="7"/>
      <c r="E234" s="143"/>
      <c r="F234" s="143"/>
      <c r="G234" s="143"/>
      <c r="H234" s="143"/>
      <c r="I234" s="143"/>
      <c r="J234" s="143"/>
    </row>
    <row r="235" spans="1:10" x14ac:dyDescent="0.25">
      <c r="A235" s="5"/>
      <c r="B235" s="58"/>
      <c r="D235" s="7"/>
      <c r="E235" s="143"/>
      <c r="F235" s="143"/>
      <c r="G235" s="143"/>
      <c r="H235" s="143"/>
      <c r="I235" s="143"/>
      <c r="J235" s="143"/>
    </row>
    <row r="236" spans="1:10" x14ac:dyDescent="0.25">
      <c r="A236" s="5"/>
      <c r="B236" s="58"/>
      <c r="D236" s="7"/>
      <c r="E236" s="143"/>
      <c r="F236" s="143"/>
      <c r="G236" s="143"/>
      <c r="H236" s="143"/>
      <c r="I236" s="143"/>
      <c r="J236" s="143"/>
    </row>
    <row r="237" spans="1:10" x14ac:dyDescent="0.25">
      <c r="A237" s="5"/>
      <c r="B237" s="58"/>
      <c r="D237" s="7"/>
      <c r="E237" s="143"/>
      <c r="F237" s="143"/>
      <c r="G237" s="143"/>
      <c r="H237" s="143"/>
      <c r="I237" s="143"/>
      <c r="J237" s="143"/>
    </row>
    <row r="238" spans="1:10" x14ac:dyDescent="0.25">
      <c r="A238" s="5"/>
      <c r="B238" s="58"/>
      <c r="D238" s="7"/>
      <c r="E238" s="143"/>
      <c r="F238" s="143"/>
      <c r="G238" s="143"/>
      <c r="H238" s="143"/>
      <c r="I238" s="143"/>
      <c r="J238" s="143"/>
    </row>
    <row r="239" spans="1:10" x14ac:dyDescent="0.25">
      <c r="A239" s="5"/>
      <c r="B239" s="58"/>
      <c r="D239" s="7"/>
      <c r="E239" s="143"/>
      <c r="F239" s="143"/>
      <c r="G239" s="143"/>
      <c r="H239" s="143"/>
      <c r="I239" s="143"/>
      <c r="J239" s="143"/>
    </row>
    <row r="240" spans="1:10" x14ac:dyDescent="0.25">
      <c r="A240" s="5"/>
      <c r="B240" s="58"/>
      <c r="D240" s="7"/>
      <c r="E240" s="143"/>
      <c r="F240" s="143"/>
      <c r="G240" s="143"/>
      <c r="H240" s="143"/>
      <c r="I240" s="143"/>
      <c r="J240" s="143"/>
    </row>
    <row r="241" spans="1:8" x14ac:dyDescent="0.25">
      <c r="A241" s="6"/>
      <c r="B241" s="58"/>
      <c r="H241" s="3"/>
    </row>
    <row r="242" spans="1:8" x14ac:dyDescent="0.25">
      <c r="A242" s="6"/>
      <c r="B242" s="58"/>
      <c r="H242" s="3"/>
    </row>
    <row r="243" spans="1:8" x14ac:dyDescent="0.25">
      <c r="A243" s="6"/>
      <c r="B243" s="58"/>
      <c r="H243" s="3"/>
    </row>
    <row r="244" spans="1:8" x14ac:dyDescent="0.25">
      <c r="A244" s="6"/>
      <c r="B244" s="58"/>
      <c r="H244" s="3"/>
    </row>
    <row r="245" spans="1:8" x14ac:dyDescent="0.25">
      <c r="A245" s="6"/>
      <c r="B245" s="58"/>
      <c r="H245" s="3"/>
    </row>
    <row r="246" spans="1:8" x14ac:dyDescent="0.25">
      <c r="A246" s="6"/>
      <c r="B246" s="58"/>
      <c r="H246" s="3"/>
    </row>
    <row r="247" spans="1:8" x14ac:dyDescent="0.25">
      <c r="A247" s="6"/>
      <c r="B247" s="58"/>
      <c r="H247" s="3"/>
    </row>
    <row r="248" spans="1:8" x14ac:dyDescent="0.25">
      <c r="A248" s="6"/>
      <c r="B248" s="58"/>
      <c r="H248" s="3"/>
    </row>
    <row r="249" spans="1:8" x14ac:dyDescent="0.25">
      <c r="A249" s="6"/>
      <c r="B249" s="58"/>
      <c r="H249" s="3"/>
    </row>
    <row r="250" spans="1:8" x14ac:dyDescent="0.25">
      <c r="A250" s="6"/>
      <c r="B250" s="58"/>
      <c r="H250" s="3"/>
    </row>
    <row r="251" spans="1:8" x14ac:dyDescent="0.25">
      <c r="A251" s="6"/>
      <c r="B251" s="58"/>
      <c r="H251" s="3"/>
    </row>
    <row r="252" spans="1:8" x14ac:dyDescent="0.25">
      <c r="A252" s="6"/>
      <c r="B252" s="58"/>
      <c r="H252" s="3"/>
    </row>
    <row r="253" spans="1:8" x14ac:dyDescent="0.25">
      <c r="A253" s="6"/>
      <c r="B253" s="58"/>
      <c r="H253" s="3"/>
    </row>
    <row r="254" spans="1:8" x14ac:dyDescent="0.25">
      <c r="A254" s="6"/>
      <c r="B254" s="58"/>
      <c r="H254" s="3"/>
    </row>
    <row r="255" spans="1:8" x14ac:dyDescent="0.25">
      <c r="A255" s="6"/>
      <c r="B255" s="58"/>
      <c r="H255" s="3"/>
    </row>
    <row r="256" spans="1:8" x14ac:dyDescent="0.25">
      <c r="A256" s="6"/>
      <c r="B256" s="58"/>
      <c r="H256" s="3"/>
    </row>
    <row r="257" spans="1:8" x14ac:dyDescent="0.25">
      <c r="A257" s="6"/>
      <c r="B257" s="58"/>
      <c r="H257" s="3"/>
    </row>
    <row r="258" spans="1:8" x14ac:dyDescent="0.25">
      <c r="A258" s="6"/>
      <c r="B258" s="58"/>
      <c r="H258" s="3"/>
    </row>
    <row r="259" spans="1:8" x14ac:dyDescent="0.25">
      <c r="A259" s="6"/>
      <c r="B259" s="58"/>
      <c r="H259" s="3"/>
    </row>
    <row r="260" spans="1:8" x14ac:dyDescent="0.25">
      <c r="A260" s="6"/>
      <c r="B260" s="58"/>
      <c r="H260" s="3"/>
    </row>
    <row r="261" spans="1:8" x14ac:dyDescent="0.25">
      <c r="A261" s="6"/>
      <c r="B261" s="58"/>
      <c r="H261" s="3"/>
    </row>
    <row r="262" spans="1:8" x14ac:dyDescent="0.25">
      <c r="A262" s="6"/>
      <c r="B262" s="58"/>
      <c r="H262" s="3"/>
    </row>
    <row r="263" spans="1:8" x14ac:dyDescent="0.25">
      <c r="A263" s="6"/>
      <c r="B263" s="58"/>
      <c r="H263" s="3"/>
    </row>
    <row r="264" spans="1:8" x14ac:dyDescent="0.25">
      <c r="A264" s="6"/>
      <c r="B264" s="58"/>
      <c r="H264" s="3"/>
    </row>
    <row r="265" spans="1:8" x14ac:dyDescent="0.25">
      <c r="A265" s="6"/>
      <c r="B265" s="58"/>
      <c r="H265" s="3"/>
    </row>
    <row r="266" spans="1:8" x14ac:dyDescent="0.25">
      <c r="A266" s="6"/>
      <c r="B266" s="58"/>
      <c r="H266" s="3"/>
    </row>
    <row r="267" spans="1:8" x14ac:dyDescent="0.25">
      <c r="A267" s="6"/>
      <c r="B267" s="58"/>
      <c r="H267" s="3"/>
    </row>
    <row r="268" spans="1:8" x14ac:dyDescent="0.25">
      <c r="A268" s="6"/>
      <c r="B268" s="58"/>
      <c r="H268" s="3"/>
    </row>
    <row r="269" spans="1:8" x14ac:dyDescent="0.25">
      <c r="A269" s="6"/>
      <c r="B269" s="58"/>
      <c r="H269" s="3"/>
    </row>
    <row r="270" spans="1:8" x14ac:dyDescent="0.25">
      <c r="A270" s="6"/>
      <c r="B270" s="58"/>
      <c r="H270" s="3"/>
    </row>
    <row r="271" spans="1:8" x14ac:dyDescent="0.25">
      <c r="A271" s="6"/>
      <c r="B271" s="58"/>
      <c r="H271" s="3"/>
    </row>
    <row r="272" spans="1:8" x14ac:dyDescent="0.25">
      <c r="A272" s="6"/>
      <c r="B272" s="58"/>
      <c r="H272" s="3"/>
    </row>
    <row r="273" spans="1:8" x14ac:dyDescent="0.25">
      <c r="A273" s="6"/>
      <c r="B273" s="58"/>
      <c r="H273" s="3"/>
    </row>
    <row r="274" spans="1:8" x14ac:dyDescent="0.25">
      <c r="A274" s="6"/>
      <c r="B274" s="58"/>
      <c r="H274" s="3"/>
    </row>
    <row r="275" spans="1:8" x14ac:dyDescent="0.25">
      <c r="A275" s="6"/>
      <c r="B275" s="58"/>
      <c r="H275" s="3"/>
    </row>
    <row r="276" spans="1:8" x14ac:dyDescent="0.25">
      <c r="A276" s="6"/>
      <c r="B276" s="58"/>
      <c r="H276" s="3"/>
    </row>
    <row r="277" spans="1:8" x14ac:dyDescent="0.25">
      <c r="A277" s="6"/>
      <c r="B277" s="58"/>
      <c r="H277" s="3"/>
    </row>
    <row r="278" spans="1:8" x14ac:dyDescent="0.25">
      <c r="A278" s="6"/>
      <c r="B278" s="58"/>
      <c r="H278" s="3"/>
    </row>
    <row r="279" spans="1:8" x14ac:dyDescent="0.25">
      <c r="A279" s="6"/>
      <c r="B279" s="58"/>
      <c r="H279" s="3"/>
    </row>
    <row r="280" spans="1:8" x14ac:dyDescent="0.25">
      <c r="A280" s="6"/>
      <c r="B280" s="58"/>
      <c r="H280" s="3"/>
    </row>
    <row r="281" spans="1:8" x14ac:dyDescent="0.25">
      <c r="A281" s="6"/>
      <c r="B281" s="58"/>
      <c r="H281" s="3"/>
    </row>
    <row r="282" spans="1:8" x14ac:dyDescent="0.25">
      <c r="A282" s="6"/>
      <c r="B282" s="58"/>
      <c r="H282" s="3"/>
    </row>
    <row r="283" spans="1:8" x14ac:dyDescent="0.25">
      <c r="A283" s="6"/>
      <c r="B283" s="58"/>
      <c r="H283" s="3"/>
    </row>
    <row r="284" spans="1:8" x14ac:dyDescent="0.25">
      <c r="A284" s="6"/>
      <c r="B284" s="58"/>
      <c r="H284" s="3"/>
    </row>
    <row r="285" spans="1:8" x14ac:dyDescent="0.25">
      <c r="A285" s="6"/>
      <c r="B285" s="58"/>
      <c r="H285" s="3"/>
    </row>
    <row r="286" spans="1:8" x14ac:dyDescent="0.25">
      <c r="A286" s="6"/>
      <c r="B286" s="58"/>
      <c r="H286" s="3"/>
    </row>
    <row r="287" spans="1:8" x14ac:dyDescent="0.25">
      <c r="A287" s="6"/>
      <c r="B287" s="58"/>
      <c r="H287" s="3"/>
    </row>
    <row r="288" spans="1:8" x14ac:dyDescent="0.25">
      <c r="A288" s="6"/>
      <c r="B288" s="58"/>
      <c r="H288" s="3"/>
    </row>
    <row r="289" spans="1:8" x14ac:dyDescent="0.25">
      <c r="A289" s="6"/>
      <c r="B289" s="58"/>
      <c r="H289" s="3"/>
    </row>
    <row r="290" spans="1:8" x14ac:dyDescent="0.25">
      <c r="A290" s="6"/>
      <c r="B290" s="58"/>
      <c r="H290" s="3"/>
    </row>
    <row r="291" spans="1:8" x14ac:dyDescent="0.25">
      <c r="A291" s="6"/>
      <c r="B291" s="58"/>
      <c r="H291" s="3"/>
    </row>
    <row r="292" spans="1:8" x14ac:dyDescent="0.25">
      <c r="A292" s="6"/>
      <c r="B292" s="58"/>
      <c r="H292" s="3"/>
    </row>
    <row r="293" spans="1:8" x14ac:dyDescent="0.25">
      <c r="A293" s="6"/>
      <c r="B293" s="58"/>
      <c r="H293" s="3"/>
    </row>
    <row r="294" spans="1:8" x14ac:dyDescent="0.25">
      <c r="A294" s="6"/>
      <c r="B294" s="58"/>
      <c r="H294" s="3"/>
    </row>
    <row r="295" spans="1:8" x14ac:dyDescent="0.25">
      <c r="A295" s="6"/>
      <c r="B295" s="58"/>
      <c r="H295" s="3"/>
    </row>
    <row r="296" spans="1:8" x14ac:dyDescent="0.25">
      <c r="A296" s="6"/>
      <c r="B296" s="58"/>
      <c r="H296" s="3"/>
    </row>
    <row r="297" spans="1:8" x14ac:dyDescent="0.25">
      <c r="A297" s="6"/>
      <c r="B297" s="58"/>
      <c r="H297" s="3"/>
    </row>
    <row r="298" spans="1:8" x14ac:dyDescent="0.25">
      <c r="A298" s="6"/>
      <c r="B298" s="58"/>
      <c r="H298" s="3"/>
    </row>
    <row r="299" spans="1:8" x14ac:dyDescent="0.25">
      <c r="A299" s="6"/>
      <c r="B299" s="58"/>
      <c r="H299" s="3"/>
    </row>
    <row r="300" spans="1:8" x14ac:dyDescent="0.25">
      <c r="A300" s="6"/>
      <c r="B300" s="58"/>
      <c r="H300" s="3"/>
    </row>
    <row r="301" spans="1:8" x14ac:dyDescent="0.25">
      <c r="A301" s="6"/>
      <c r="B301" s="58"/>
      <c r="H301" s="3"/>
    </row>
    <row r="302" spans="1:8" x14ac:dyDescent="0.25">
      <c r="A302" s="6"/>
      <c r="B302" s="58"/>
      <c r="H302" s="3"/>
    </row>
    <row r="303" spans="1:8" x14ac:dyDescent="0.25">
      <c r="A303" s="6"/>
      <c r="B303" s="58"/>
      <c r="H303" s="3"/>
    </row>
    <row r="304" spans="1:8" x14ac:dyDescent="0.25">
      <c r="A304" s="6"/>
      <c r="B304" s="58"/>
      <c r="H304" s="3"/>
    </row>
    <row r="305" spans="1:8" x14ac:dyDescent="0.25">
      <c r="A305" s="6"/>
      <c r="B305" s="58"/>
      <c r="H305" s="3"/>
    </row>
    <row r="306" spans="1:8" x14ac:dyDescent="0.25">
      <c r="A306" s="6"/>
      <c r="B306" s="58"/>
      <c r="H306" s="3"/>
    </row>
    <row r="307" spans="1:8" x14ac:dyDescent="0.25">
      <c r="A307" s="6"/>
      <c r="B307" s="58"/>
      <c r="H307" s="3"/>
    </row>
    <row r="308" spans="1:8" x14ac:dyDescent="0.25">
      <c r="A308" s="6"/>
      <c r="B308" s="58"/>
      <c r="H308" s="3"/>
    </row>
    <row r="309" spans="1:8" x14ac:dyDescent="0.25">
      <c r="A309" s="6"/>
      <c r="B309" s="58"/>
      <c r="H309" s="3"/>
    </row>
    <row r="310" spans="1:8" x14ac:dyDescent="0.25">
      <c r="A310" s="6"/>
      <c r="B310" s="58"/>
      <c r="H310" s="3"/>
    </row>
    <row r="311" spans="1:8" x14ac:dyDescent="0.25">
      <c r="A311" s="6"/>
      <c r="B311" s="58"/>
      <c r="H311" s="3"/>
    </row>
    <row r="312" spans="1:8" x14ac:dyDescent="0.25">
      <c r="A312" s="6"/>
      <c r="B312" s="58"/>
      <c r="H312" s="3"/>
    </row>
    <row r="313" spans="1:8" x14ac:dyDescent="0.25">
      <c r="A313" s="6"/>
      <c r="B313" s="58"/>
      <c r="H313" s="3"/>
    </row>
    <row r="314" spans="1:8" x14ac:dyDescent="0.25">
      <c r="A314" s="6"/>
      <c r="B314" s="58"/>
      <c r="H314" s="3"/>
    </row>
    <row r="315" spans="1:8" x14ac:dyDescent="0.25">
      <c r="A315" s="6"/>
      <c r="B315" s="58"/>
      <c r="H315" s="3"/>
    </row>
    <row r="316" spans="1:8" x14ac:dyDescent="0.25">
      <c r="A316" s="6"/>
      <c r="B316" s="58"/>
      <c r="H316" s="3"/>
    </row>
    <row r="317" spans="1:8" x14ac:dyDescent="0.25">
      <c r="A317" s="6"/>
      <c r="B317" s="58"/>
      <c r="H317" s="3"/>
    </row>
    <row r="318" spans="1:8" x14ac:dyDescent="0.25">
      <c r="A318" s="6"/>
      <c r="B318" s="58"/>
      <c r="H318" s="3"/>
    </row>
    <row r="319" spans="1:8" x14ac:dyDescent="0.25">
      <c r="A319" s="6"/>
      <c r="B319" s="58"/>
      <c r="H319" s="3"/>
    </row>
    <row r="320" spans="1:8" x14ac:dyDescent="0.25">
      <c r="A320" s="6"/>
      <c r="B320" s="58"/>
      <c r="H320" s="3"/>
    </row>
    <row r="321" spans="1:8" x14ac:dyDescent="0.25">
      <c r="A321" s="6"/>
      <c r="B321" s="58"/>
      <c r="H321" s="3"/>
    </row>
    <row r="322" spans="1:8" x14ac:dyDescent="0.25">
      <c r="A322" s="6"/>
      <c r="B322" s="58"/>
      <c r="H322" s="3"/>
    </row>
    <row r="323" spans="1:8" x14ac:dyDescent="0.25">
      <c r="A323" s="6"/>
      <c r="B323" s="58"/>
      <c r="H323" s="3"/>
    </row>
    <row r="324" spans="1:8" x14ac:dyDescent="0.25">
      <c r="A324" s="6"/>
      <c r="B324" s="58"/>
      <c r="H324" s="3"/>
    </row>
    <row r="325" spans="1:8" x14ac:dyDescent="0.25">
      <c r="A325" s="6"/>
      <c r="B325" s="58"/>
      <c r="H325" s="3"/>
    </row>
    <row r="326" spans="1:8" x14ac:dyDescent="0.25">
      <c r="A326" s="6"/>
      <c r="B326" s="58"/>
      <c r="H326" s="3"/>
    </row>
    <row r="327" spans="1:8" x14ac:dyDescent="0.25">
      <c r="A327" s="6"/>
      <c r="B327" s="58"/>
      <c r="H327" s="3"/>
    </row>
    <row r="328" spans="1:8" x14ac:dyDescent="0.25">
      <c r="A328" s="6"/>
      <c r="B328" s="58"/>
      <c r="H328" s="3"/>
    </row>
    <row r="329" spans="1:8" x14ac:dyDescent="0.25">
      <c r="A329" s="6"/>
      <c r="B329" s="58"/>
      <c r="H329" s="3"/>
    </row>
    <row r="330" spans="1:8" x14ac:dyDescent="0.25">
      <c r="A330" s="6"/>
      <c r="B330" s="58"/>
      <c r="H330" s="3"/>
    </row>
    <row r="331" spans="1:8" x14ac:dyDescent="0.25">
      <c r="A331" s="6"/>
      <c r="B331" s="58"/>
      <c r="H331" s="3"/>
    </row>
    <row r="332" spans="1:8" x14ac:dyDescent="0.25">
      <c r="A332" s="6"/>
      <c r="B332" s="58"/>
      <c r="H332" s="3"/>
    </row>
    <row r="333" spans="1:8" x14ac:dyDescent="0.25">
      <c r="A333" s="6"/>
      <c r="B333" s="58"/>
      <c r="H333" s="3"/>
    </row>
    <row r="334" spans="1:8" x14ac:dyDescent="0.25">
      <c r="A334" s="6"/>
      <c r="B334" s="58"/>
      <c r="H334" s="3"/>
    </row>
    <row r="335" spans="1:8" x14ac:dyDescent="0.25">
      <c r="A335" s="6"/>
      <c r="B335" s="58"/>
      <c r="H335" s="3"/>
    </row>
    <row r="336" spans="1:8" x14ac:dyDescent="0.25">
      <c r="A336" s="6"/>
      <c r="B336" s="58"/>
      <c r="H336" s="3"/>
    </row>
    <row r="337" spans="1:8" x14ac:dyDescent="0.25">
      <c r="A337" s="6"/>
      <c r="B337" s="58"/>
      <c r="H337" s="3"/>
    </row>
    <row r="338" spans="1:8" x14ac:dyDescent="0.25">
      <c r="A338" s="6"/>
      <c r="B338" s="58"/>
      <c r="H338" s="3"/>
    </row>
    <row r="339" spans="1:8" x14ac:dyDescent="0.25">
      <c r="A339" s="6"/>
      <c r="B339" s="58"/>
      <c r="H339" s="3"/>
    </row>
    <row r="340" spans="1:8" x14ac:dyDescent="0.25">
      <c r="A340" s="6"/>
      <c r="B340" s="58"/>
      <c r="H340" s="3"/>
    </row>
    <row r="341" spans="1:8" x14ac:dyDescent="0.25">
      <c r="A341" s="6"/>
      <c r="B341" s="58"/>
      <c r="H341" s="3"/>
    </row>
    <row r="342" spans="1:8" x14ac:dyDescent="0.25">
      <c r="A342" s="6"/>
      <c r="B342" s="58"/>
      <c r="H342" s="3"/>
    </row>
    <row r="343" spans="1:8" x14ac:dyDescent="0.25">
      <c r="A343" s="6"/>
      <c r="B343" s="58"/>
      <c r="H343" s="3"/>
    </row>
    <row r="344" spans="1:8" x14ac:dyDescent="0.25">
      <c r="A344" s="6"/>
      <c r="B344" s="58"/>
      <c r="H344" s="3"/>
    </row>
    <row r="345" spans="1:8" x14ac:dyDescent="0.25">
      <c r="A345" s="6"/>
      <c r="B345" s="58"/>
      <c r="H345" s="3"/>
    </row>
    <row r="346" spans="1:8" x14ac:dyDescent="0.25">
      <c r="A346" s="6"/>
      <c r="B346" s="58"/>
      <c r="H346" s="3"/>
    </row>
    <row r="347" spans="1:8" x14ac:dyDescent="0.25">
      <c r="A347" s="6"/>
      <c r="B347" s="58"/>
      <c r="H347" s="3"/>
    </row>
    <row r="348" spans="1:8" x14ac:dyDescent="0.25">
      <c r="A348" s="6"/>
      <c r="B348" s="58"/>
      <c r="H348" s="3"/>
    </row>
    <row r="349" spans="1:8" x14ac:dyDescent="0.25">
      <c r="A349" s="6"/>
      <c r="B349" s="58"/>
      <c r="H349" s="3"/>
    </row>
    <row r="350" spans="1:8" x14ac:dyDescent="0.25">
      <c r="A350" s="6"/>
      <c r="B350" s="58"/>
      <c r="H350" s="3"/>
    </row>
    <row r="351" spans="1:8" x14ac:dyDescent="0.25">
      <c r="A351" s="6"/>
      <c r="B351" s="58"/>
      <c r="H351" s="3"/>
    </row>
    <row r="352" spans="1:8" x14ac:dyDescent="0.25">
      <c r="A352" s="6"/>
      <c r="B352" s="58"/>
      <c r="H352" s="3"/>
    </row>
    <row r="353" spans="1:8" x14ac:dyDescent="0.25">
      <c r="A353" s="6"/>
      <c r="B353" s="58"/>
      <c r="H353" s="3"/>
    </row>
    <row r="354" spans="1:8" x14ac:dyDescent="0.25">
      <c r="A354" s="6"/>
      <c r="B354" s="58"/>
      <c r="H354" s="3"/>
    </row>
    <row r="355" spans="1:8" x14ac:dyDescent="0.25">
      <c r="A355" s="6"/>
      <c r="B355" s="58"/>
      <c r="H355" s="3"/>
    </row>
    <row r="356" spans="1:8" x14ac:dyDescent="0.25">
      <c r="A356" s="6"/>
      <c r="B356" s="58"/>
      <c r="H356" s="3"/>
    </row>
    <row r="357" spans="1:8" x14ac:dyDescent="0.25">
      <c r="A357" s="6"/>
      <c r="B357" s="58"/>
      <c r="H357" s="3"/>
    </row>
    <row r="358" spans="1:8" x14ac:dyDescent="0.25">
      <c r="A358" s="6"/>
      <c r="B358" s="58"/>
      <c r="H358" s="3"/>
    </row>
    <row r="359" spans="1:8" x14ac:dyDescent="0.25">
      <c r="A359" s="6"/>
      <c r="B359" s="58"/>
      <c r="H359" s="3"/>
    </row>
    <row r="360" spans="1:8" x14ac:dyDescent="0.25">
      <c r="A360" s="6"/>
      <c r="B360" s="58"/>
      <c r="H360" s="3"/>
    </row>
    <row r="361" spans="1:8" x14ac:dyDescent="0.25">
      <c r="A361" s="6"/>
      <c r="B361" s="58"/>
      <c r="H361" s="3"/>
    </row>
    <row r="362" spans="1:8" x14ac:dyDescent="0.25">
      <c r="A362" s="6"/>
      <c r="B362" s="58"/>
      <c r="H362" s="3"/>
    </row>
    <row r="363" spans="1:8" x14ac:dyDescent="0.25">
      <c r="A363" s="6"/>
      <c r="B363" s="58"/>
      <c r="H363" s="3"/>
    </row>
    <row r="364" spans="1:8" x14ac:dyDescent="0.25">
      <c r="A364" s="6"/>
      <c r="B364" s="58"/>
      <c r="H364" s="3"/>
    </row>
    <row r="365" spans="1:8" x14ac:dyDescent="0.25">
      <c r="A365" s="6"/>
      <c r="B365" s="58"/>
      <c r="H365" s="3"/>
    </row>
    <row r="366" spans="1:8" x14ac:dyDescent="0.25">
      <c r="A366" s="6"/>
      <c r="B366" s="58"/>
      <c r="H366" s="3"/>
    </row>
    <row r="367" spans="1:8" x14ac:dyDescent="0.25">
      <c r="A367" s="6"/>
      <c r="B367" s="58"/>
      <c r="H367" s="3"/>
    </row>
    <row r="368" spans="1:8" x14ac:dyDescent="0.25">
      <c r="A368" s="6"/>
      <c r="B368" s="58"/>
      <c r="H368" s="3"/>
    </row>
    <row r="369" spans="1:8" x14ac:dyDescent="0.25">
      <c r="A369" s="6"/>
      <c r="B369" s="58"/>
      <c r="H369" s="3"/>
    </row>
    <row r="370" spans="1:8" x14ac:dyDescent="0.25">
      <c r="A370" s="6"/>
      <c r="B370" s="58"/>
      <c r="H370" s="3"/>
    </row>
    <row r="371" spans="1:8" x14ac:dyDescent="0.25">
      <c r="A371" s="6"/>
      <c r="B371" s="58"/>
      <c r="H371" s="3"/>
    </row>
    <row r="372" spans="1:8" x14ac:dyDescent="0.25">
      <c r="A372" s="6"/>
      <c r="B372" s="58"/>
      <c r="H372" s="3"/>
    </row>
    <row r="373" spans="1:8" x14ac:dyDescent="0.25">
      <c r="A373" s="6"/>
      <c r="B373" s="58"/>
      <c r="H373" s="3"/>
    </row>
    <row r="374" spans="1:8" x14ac:dyDescent="0.25">
      <c r="A374" s="6"/>
      <c r="B374" s="58"/>
      <c r="H374" s="3"/>
    </row>
    <row r="375" spans="1:8" x14ac:dyDescent="0.25">
      <c r="A375" s="6"/>
      <c r="B375" s="58"/>
      <c r="H375" s="3"/>
    </row>
    <row r="376" spans="1:8" x14ac:dyDescent="0.25">
      <c r="A376" s="6"/>
      <c r="B376" s="58"/>
      <c r="H376" s="3"/>
    </row>
    <row r="377" spans="1:8" x14ac:dyDescent="0.25">
      <c r="A377" s="6"/>
      <c r="B377" s="58"/>
      <c r="H377" s="3"/>
    </row>
    <row r="378" spans="1:8" x14ac:dyDescent="0.25">
      <c r="A378" s="6"/>
      <c r="B378" s="58"/>
      <c r="H378" s="3"/>
    </row>
    <row r="379" spans="1:8" x14ac:dyDescent="0.25">
      <c r="A379" s="6"/>
      <c r="B379" s="58"/>
      <c r="H379" s="3"/>
    </row>
    <row r="380" spans="1:8" x14ac:dyDescent="0.25">
      <c r="A380" s="6"/>
      <c r="B380" s="58"/>
      <c r="H380" s="3"/>
    </row>
    <row r="381" spans="1:8" x14ac:dyDescent="0.25">
      <c r="A381" s="6"/>
      <c r="B381" s="58"/>
      <c r="H381" s="3"/>
    </row>
    <row r="382" spans="1:8" x14ac:dyDescent="0.25">
      <c r="A382" s="6"/>
      <c r="B382" s="58"/>
      <c r="H382" s="3"/>
    </row>
    <row r="383" spans="1:8" x14ac:dyDescent="0.25">
      <c r="A383" s="6"/>
      <c r="B383" s="58"/>
      <c r="H383" s="3"/>
    </row>
    <row r="384" spans="1:8" x14ac:dyDescent="0.25">
      <c r="A384" s="6"/>
      <c r="B384" s="58"/>
      <c r="H384" s="3"/>
    </row>
    <row r="385" spans="1:8" x14ac:dyDescent="0.25">
      <c r="A385" s="6"/>
      <c r="B385" s="58"/>
      <c r="H385" s="3"/>
    </row>
    <row r="386" spans="1:8" x14ac:dyDescent="0.25">
      <c r="A386" s="6"/>
      <c r="B386" s="58"/>
      <c r="H386" s="3"/>
    </row>
    <row r="387" spans="1:8" x14ac:dyDescent="0.25">
      <c r="A387" s="6"/>
      <c r="B387" s="58"/>
      <c r="H387" s="3"/>
    </row>
    <row r="388" spans="1:8" x14ac:dyDescent="0.25">
      <c r="A388" s="6"/>
      <c r="B388" s="58"/>
      <c r="H388" s="3"/>
    </row>
    <row r="389" spans="1:8" x14ac:dyDescent="0.25">
      <c r="A389" s="6"/>
      <c r="B389" s="58"/>
      <c r="H389" s="3"/>
    </row>
    <row r="390" spans="1:8" x14ac:dyDescent="0.25">
      <c r="A390" s="6"/>
      <c r="B390" s="58"/>
      <c r="H390" s="3"/>
    </row>
    <row r="391" spans="1:8" x14ac:dyDescent="0.25">
      <c r="A391" s="6"/>
      <c r="B391" s="58"/>
      <c r="H391" s="3"/>
    </row>
    <row r="392" spans="1:8" x14ac:dyDescent="0.25">
      <c r="A392" s="6"/>
      <c r="B392" s="58"/>
      <c r="H392" s="3"/>
    </row>
    <row r="393" spans="1:8" x14ac:dyDescent="0.25">
      <c r="A393" s="6"/>
      <c r="B393" s="58"/>
      <c r="H393" s="3"/>
    </row>
    <row r="394" spans="1:8" x14ac:dyDescent="0.25">
      <c r="A394" s="6"/>
      <c r="B394" s="58"/>
      <c r="H394" s="3"/>
    </row>
    <row r="395" spans="1:8" x14ac:dyDescent="0.25">
      <c r="A395" s="6"/>
      <c r="B395" s="58"/>
      <c r="H395" s="3"/>
    </row>
    <row r="396" spans="1:8" x14ac:dyDescent="0.25">
      <c r="A396" s="6"/>
      <c r="B396" s="58"/>
      <c r="H396" s="3"/>
    </row>
    <row r="397" spans="1:8" x14ac:dyDescent="0.25">
      <c r="A397" s="6"/>
      <c r="B397" s="58"/>
      <c r="H397" s="3"/>
    </row>
    <row r="398" spans="1:8" x14ac:dyDescent="0.25">
      <c r="A398" s="6"/>
      <c r="B398" s="58"/>
      <c r="H398" s="3"/>
    </row>
    <row r="399" spans="1:8" x14ac:dyDescent="0.25">
      <c r="A399" s="6"/>
      <c r="B399" s="58"/>
      <c r="H399" s="3"/>
    </row>
    <row r="400" spans="1:8" x14ac:dyDescent="0.25">
      <c r="A400" s="6"/>
      <c r="B400" s="58"/>
      <c r="H400" s="3"/>
    </row>
    <row r="401" spans="1:8" x14ac:dyDescent="0.25">
      <c r="A401" s="6"/>
      <c r="B401" s="58"/>
      <c r="H401" s="3"/>
    </row>
    <row r="402" spans="1:8" x14ac:dyDescent="0.25">
      <c r="A402" s="6"/>
      <c r="B402" s="58"/>
      <c r="H402" s="3"/>
    </row>
    <row r="403" spans="1:8" x14ac:dyDescent="0.25">
      <c r="A403" s="6"/>
      <c r="B403" s="58"/>
      <c r="H403" s="3"/>
    </row>
    <row r="404" spans="1:8" x14ac:dyDescent="0.25">
      <c r="A404" s="6"/>
      <c r="B404" s="58"/>
      <c r="H404" s="3"/>
    </row>
    <row r="405" spans="1:8" x14ac:dyDescent="0.25">
      <c r="A405" s="6"/>
      <c r="B405" s="58"/>
      <c r="H405" s="3"/>
    </row>
    <row r="406" spans="1:8" x14ac:dyDescent="0.25">
      <c r="A406" s="6"/>
      <c r="B406" s="58"/>
      <c r="H406" s="3"/>
    </row>
    <row r="407" spans="1:8" x14ac:dyDescent="0.25">
      <c r="A407" s="6"/>
      <c r="B407" s="58"/>
      <c r="H407" s="3"/>
    </row>
    <row r="408" spans="1:8" x14ac:dyDescent="0.25">
      <c r="H408" s="3"/>
    </row>
    <row r="409" spans="1:8" x14ac:dyDescent="0.25">
      <c r="H409" s="3"/>
    </row>
    <row r="410" spans="1:8" x14ac:dyDescent="0.25">
      <c r="H410" s="3"/>
    </row>
    <row r="411" spans="1:8" x14ac:dyDescent="0.25">
      <c r="H411" s="3"/>
    </row>
    <row r="412" spans="1:8" x14ac:dyDescent="0.25">
      <c r="H412" s="3"/>
    </row>
    <row r="413" spans="1:8" x14ac:dyDescent="0.25">
      <c r="H413" s="3"/>
    </row>
    <row r="414" spans="1:8" x14ac:dyDescent="0.25">
      <c r="H414" s="3"/>
    </row>
    <row r="415" spans="1:8" x14ac:dyDescent="0.25">
      <c r="H415" s="3"/>
    </row>
    <row r="416" spans="1:8" x14ac:dyDescent="0.25">
      <c r="H416" s="3"/>
    </row>
    <row r="417" spans="8:8" x14ac:dyDescent="0.25">
      <c r="H417" s="3"/>
    </row>
    <row r="418" spans="8:8" x14ac:dyDescent="0.25">
      <c r="H418" s="3"/>
    </row>
    <row r="419" spans="8:8" x14ac:dyDescent="0.25">
      <c r="H419" s="3"/>
    </row>
    <row r="420" spans="8:8" x14ac:dyDescent="0.25">
      <c r="H420" s="3"/>
    </row>
    <row r="421" spans="8:8" x14ac:dyDescent="0.25">
      <c r="H421" s="3"/>
    </row>
    <row r="422" spans="8:8" x14ac:dyDescent="0.25">
      <c r="H422" s="3"/>
    </row>
    <row r="423" spans="8:8" x14ac:dyDescent="0.25">
      <c r="H423" s="3"/>
    </row>
    <row r="424" spans="8:8" x14ac:dyDescent="0.25">
      <c r="H424" s="3"/>
    </row>
    <row r="425" spans="8:8" x14ac:dyDescent="0.25">
      <c r="H425" s="3"/>
    </row>
    <row r="426" spans="8:8" x14ac:dyDescent="0.25">
      <c r="H426" s="3"/>
    </row>
    <row r="427" spans="8:8" x14ac:dyDescent="0.25">
      <c r="H427" s="3"/>
    </row>
    <row r="428" spans="8:8" x14ac:dyDescent="0.25">
      <c r="H428" s="3"/>
    </row>
    <row r="429" spans="8:8" x14ac:dyDescent="0.25">
      <c r="H429" s="3"/>
    </row>
    <row r="430" spans="8:8" x14ac:dyDescent="0.25">
      <c r="H430" s="3"/>
    </row>
    <row r="431" spans="8:8" x14ac:dyDescent="0.25">
      <c r="H431" s="3"/>
    </row>
    <row r="432" spans="8:8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</sheetData>
  <mergeCells count="43">
    <mergeCell ref="B21:H21"/>
    <mergeCell ref="B22:H22"/>
    <mergeCell ref="B23:H23"/>
    <mergeCell ref="B24:H24"/>
    <mergeCell ref="B25:H25"/>
    <mergeCell ref="B16:H16"/>
    <mergeCell ref="B17:H17"/>
    <mergeCell ref="B18:H18"/>
    <mergeCell ref="B19:H19"/>
    <mergeCell ref="B20:H20"/>
    <mergeCell ref="K31:K32"/>
    <mergeCell ref="D199:F199"/>
    <mergeCell ref="H199:J199"/>
    <mergeCell ref="D200:F200"/>
    <mergeCell ref="H200:J200"/>
    <mergeCell ref="H204:I204"/>
    <mergeCell ref="A29:J29"/>
    <mergeCell ref="A31:A32"/>
    <mergeCell ref="C31:C32"/>
    <mergeCell ref="D31:D32"/>
    <mergeCell ref="E31:E32"/>
    <mergeCell ref="F31:F32"/>
    <mergeCell ref="G31:J31"/>
    <mergeCell ref="B26:H26"/>
    <mergeCell ref="B27:H27"/>
    <mergeCell ref="B31:B32"/>
    <mergeCell ref="I24:J24"/>
    <mergeCell ref="I25:J25"/>
    <mergeCell ref="I21:J21"/>
    <mergeCell ref="I14:J14"/>
    <mergeCell ref="I15:K15"/>
    <mergeCell ref="I16:J16"/>
    <mergeCell ref="I17:J17"/>
    <mergeCell ref="I18:J18"/>
    <mergeCell ref="I19:J19"/>
    <mergeCell ref="I20:J20"/>
    <mergeCell ref="B15:H15"/>
    <mergeCell ref="I12:J12"/>
    <mergeCell ref="G1:K1"/>
    <mergeCell ref="I8:J8"/>
    <mergeCell ref="I9:J9"/>
    <mergeCell ref="I10:J10"/>
    <mergeCell ref="I11:J11"/>
  </mergeCells>
  <pageMargins left="0.78740157480314965" right="0.59055118110236227" top="0.98425196850393704" bottom="0.59055118110236227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2020-11-11T08:55:31Z</dcterms:modified>
</cp:coreProperties>
</file>