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інплани за 2021\ДІЛОВОД\"/>
    </mc:Choice>
  </mc:AlternateContent>
  <bookViews>
    <workbookView xWindow="0" yWindow="0" windowWidth="14775" windowHeight="12360" tabRatio="837"/>
  </bookViews>
  <sheets>
    <sheet name="форма 2. Фін план- звіт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'форма 2. Фін план- звіт'!$31:$33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'форма 2. Фін план- звіт'!$A$1:$K$208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D175" i="20" l="1"/>
  <c r="J73" i="20" l="1"/>
  <c r="J45" i="20" l="1"/>
  <c r="H193" i="20" l="1"/>
  <c r="H194" i="20"/>
  <c r="H195" i="20"/>
  <c r="H196" i="20"/>
  <c r="H197" i="20"/>
  <c r="H198" i="20"/>
  <c r="H192" i="20"/>
  <c r="I194" i="20"/>
  <c r="I193" i="20"/>
  <c r="I198" i="20" l="1"/>
  <c r="I197" i="20"/>
  <c r="I196" i="20"/>
  <c r="I195" i="20"/>
  <c r="I192" i="20"/>
  <c r="F86" i="20" l="1"/>
  <c r="D143" i="20" l="1"/>
  <c r="D141" i="20" s="1"/>
  <c r="D38" i="20"/>
  <c r="I65" i="20"/>
  <c r="I54" i="20" s="1"/>
  <c r="H65" i="20"/>
  <c r="H54" i="20" s="1"/>
  <c r="K66" i="20"/>
  <c r="J66" i="20"/>
  <c r="J54" i="20" l="1"/>
  <c r="K65" i="20"/>
  <c r="J65" i="20"/>
  <c r="K54" i="20"/>
  <c r="F66" i="20"/>
  <c r="E65" i="20"/>
  <c r="E54" i="20" s="1"/>
  <c r="D65" i="20"/>
  <c r="D54" i="20" s="1"/>
  <c r="F54" i="20" l="1"/>
  <c r="F65" i="20"/>
  <c r="K114" i="20"/>
  <c r="J114" i="20"/>
  <c r="G114" i="20" l="1"/>
  <c r="F114" i="20"/>
  <c r="E38" i="20" l="1"/>
  <c r="F103" i="20" l="1"/>
  <c r="F104" i="20"/>
  <c r="F105" i="20"/>
  <c r="F106" i="20"/>
  <c r="J106" i="20"/>
  <c r="F131" i="20" l="1"/>
  <c r="G131" i="20"/>
  <c r="J131" i="20"/>
  <c r="K131" i="20"/>
  <c r="K48" i="20" l="1"/>
  <c r="J48" i="20"/>
  <c r="K166" i="20" l="1"/>
  <c r="J166" i="20"/>
  <c r="K165" i="20"/>
  <c r="J165" i="20"/>
  <c r="G166" i="20" l="1"/>
  <c r="F166" i="20"/>
  <c r="G165" i="20"/>
  <c r="F165" i="20"/>
  <c r="K172" i="20"/>
  <c r="J172" i="20"/>
  <c r="H175" i="20" l="1"/>
  <c r="K137" i="20" l="1"/>
  <c r="J137" i="20"/>
  <c r="K135" i="20"/>
  <c r="J135" i="20"/>
  <c r="G135" i="20"/>
  <c r="F135" i="20"/>
  <c r="G137" i="20"/>
  <c r="F137" i="20"/>
  <c r="K151" i="20"/>
  <c r="J151" i="20"/>
  <c r="G151" i="20"/>
  <c r="F151" i="20"/>
  <c r="K145" i="20" l="1"/>
  <c r="J150" i="20"/>
  <c r="J146" i="20"/>
  <c r="J147" i="20"/>
  <c r="J148" i="20"/>
  <c r="I143" i="20"/>
  <c r="I141" i="20" s="1"/>
  <c r="H143" i="20"/>
  <c r="H141" i="20" s="1"/>
  <c r="J103" i="20"/>
  <c r="J104" i="20"/>
  <c r="J105" i="20"/>
  <c r="J93" i="20"/>
  <c r="J74" i="20"/>
  <c r="J75" i="20"/>
  <c r="J76" i="20"/>
  <c r="J77" i="20"/>
  <c r="J51" i="20" l="1"/>
  <c r="K51" i="20"/>
  <c r="J44" i="20"/>
  <c r="I43" i="20"/>
  <c r="E43" i="20"/>
  <c r="E35" i="20" s="1"/>
  <c r="F44" i="20"/>
  <c r="G52" i="20"/>
  <c r="F52" i="20"/>
  <c r="G51" i="20"/>
  <c r="F51" i="20"/>
  <c r="J81" i="20"/>
  <c r="K81" i="20"/>
  <c r="J82" i="20"/>
  <c r="K82" i="20"/>
  <c r="J83" i="20"/>
  <c r="K83" i="20"/>
  <c r="J84" i="20"/>
  <c r="K84" i="20"/>
  <c r="J85" i="20"/>
  <c r="K85" i="20"/>
  <c r="J86" i="20"/>
  <c r="J87" i="20"/>
  <c r="J88" i="20"/>
  <c r="J89" i="20"/>
  <c r="K89" i="20"/>
  <c r="J90" i="20"/>
  <c r="K90" i="20"/>
  <c r="K167" i="20" l="1"/>
  <c r="K173" i="20"/>
  <c r="J173" i="20"/>
  <c r="I175" i="20"/>
  <c r="J167" i="20" l="1"/>
  <c r="E175" i="20"/>
  <c r="F150" i="20" l="1"/>
  <c r="F148" i="20"/>
  <c r="F147" i="20"/>
  <c r="F146" i="20"/>
  <c r="F128" i="20"/>
  <c r="F97" i="20"/>
  <c r="G97" i="20"/>
  <c r="F98" i="20"/>
  <c r="G98" i="20"/>
  <c r="F75" i="20"/>
  <c r="F76" i="20"/>
  <c r="F77" i="20"/>
  <c r="F81" i="20"/>
  <c r="F82" i="20"/>
  <c r="F83" i="20"/>
  <c r="F84" i="20"/>
  <c r="F85" i="20"/>
  <c r="F87" i="20"/>
  <c r="F88" i="20"/>
  <c r="F89" i="20"/>
  <c r="F90" i="20"/>
  <c r="F93" i="20"/>
  <c r="F74" i="20"/>
  <c r="F73" i="20"/>
  <c r="H43" i="20"/>
  <c r="D43" i="20"/>
  <c r="E143" i="20"/>
  <c r="H38" i="20"/>
  <c r="D35" i="20" l="1"/>
  <c r="E141" i="20"/>
  <c r="H35" i="20"/>
  <c r="H132" i="20" s="1"/>
  <c r="E69" i="20"/>
  <c r="G167" i="20" l="1"/>
  <c r="F167" i="20"/>
  <c r="E198" i="20"/>
  <c r="D198" i="20"/>
  <c r="E197" i="20"/>
  <c r="D197" i="20"/>
  <c r="E196" i="20"/>
  <c r="D196" i="20"/>
  <c r="E195" i="20"/>
  <c r="D195" i="20"/>
  <c r="E194" i="20"/>
  <c r="D194" i="20"/>
  <c r="E193" i="20"/>
  <c r="D193" i="20"/>
  <c r="E192" i="20"/>
  <c r="D192" i="20"/>
  <c r="G190" i="20"/>
  <c r="F190" i="20"/>
  <c r="G189" i="20"/>
  <c r="F189" i="20"/>
  <c r="G188" i="20"/>
  <c r="F188" i="20"/>
  <c r="G187" i="20"/>
  <c r="F187" i="20"/>
  <c r="G186" i="20"/>
  <c r="F186" i="20"/>
  <c r="G185" i="20"/>
  <c r="F185" i="20"/>
  <c r="G184" i="20"/>
  <c r="F184" i="20"/>
  <c r="I183" i="20"/>
  <c r="I191" i="20" s="1"/>
  <c r="E183" i="20"/>
  <c r="D183" i="20"/>
  <c r="K182" i="20"/>
  <c r="J182" i="20"/>
  <c r="G182" i="20"/>
  <c r="F182" i="20"/>
  <c r="K181" i="20"/>
  <c r="J181" i="20"/>
  <c r="G181" i="20"/>
  <c r="F181" i="20"/>
  <c r="K180" i="20"/>
  <c r="J180" i="20"/>
  <c r="G180" i="20"/>
  <c r="F180" i="20"/>
  <c r="K179" i="20"/>
  <c r="J179" i="20"/>
  <c r="G179" i="20"/>
  <c r="F179" i="20"/>
  <c r="K178" i="20"/>
  <c r="J178" i="20"/>
  <c r="G178" i="20"/>
  <c r="F178" i="20"/>
  <c r="K177" i="20"/>
  <c r="J177" i="20"/>
  <c r="G177" i="20"/>
  <c r="F177" i="20"/>
  <c r="K176" i="20"/>
  <c r="J176" i="20"/>
  <c r="G176" i="20"/>
  <c r="F176" i="20"/>
  <c r="K175" i="20"/>
  <c r="J175" i="20"/>
  <c r="K149" i="20"/>
  <c r="J149" i="20"/>
  <c r="G149" i="20"/>
  <c r="F149" i="20"/>
  <c r="J145" i="20"/>
  <c r="G145" i="20"/>
  <c r="F145" i="20"/>
  <c r="J144" i="20"/>
  <c r="F144" i="20"/>
  <c r="K143" i="20"/>
  <c r="J143" i="20"/>
  <c r="G143" i="20"/>
  <c r="K142" i="20"/>
  <c r="J142" i="20"/>
  <c r="J141" i="20"/>
  <c r="J128" i="20"/>
  <c r="K127" i="20"/>
  <c r="J127" i="20"/>
  <c r="F127" i="20"/>
  <c r="K126" i="20"/>
  <c r="J126" i="20"/>
  <c r="F126" i="20"/>
  <c r="I125" i="20"/>
  <c r="H125" i="20"/>
  <c r="E125" i="20"/>
  <c r="D125" i="20"/>
  <c r="K124" i="20"/>
  <c r="J124" i="20"/>
  <c r="G124" i="20"/>
  <c r="F124" i="20"/>
  <c r="K123" i="20"/>
  <c r="J123" i="20"/>
  <c r="F123" i="20"/>
  <c r="K122" i="20"/>
  <c r="J122" i="20"/>
  <c r="G122" i="20"/>
  <c r="F122" i="20"/>
  <c r="K121" i="20"/>
  <c r="J121" i="20"/>
  <c r="G121" i="20"/>
  <c r="F121" i="20"/>
  <c r="K120" i="20"/>
  <c r="J120" i="20"/>
  <c r="G120" i="20"/>
  <c r="F120" i="20"/>
  <c r="I119" i="20"/>
  <c r="H119" i="20"/>
  <c r="E119" i="20"/>
  <c r="D119" i="20"/>
  <c r="K112" i="20"/>
  <c r="J112" i="20"/>
  <c r="G112" i="20"/>
  <c r="F112" i="20"/>
  <c r="K111" i="20"/>
  <c r="J111" i="20"/>
  <c r="F111" i="20"/>
  <c r="K110" i="20"/>
  <c r="J110" i="20"/>
  <c r="F110" i="20"/>
  <c r="K109" i="20"/>
  <c r="J109" i="20"/>
  <c r="F109" i="20"/>
  <c r="I108" i="20"/>
  <c r="H108" i="20"/>
  <c r="E108" i="20"/>
  <c r="D108" i="20"/>
  <c r="K106" i="20"/>
  <c r="K102" i="20"/>
  <c r="J102" i="20"/>
  <c r="G102" i="20"/>
  <c r="F102" i="20"/>
  <c r="K101" i="20"/>
  <c r="J101" i="20"/>
  <c r="F101" i="20"/>
  <c r="K100" i="20"/>
  <c r="J100" i="20"/>
  <c r="G100" i="20"/>
  <c r="F100" i="20"/>
  <c r="K99" i="20"/>
  <c r="J99" i="20"/>
  <c r="G99" i="20"/>
  <c r="F99" i="20"/>
  <c r="K98" i="20"/>
  <c r="J98" i="20"/>
  <c r="K97" i="20"/>
  <c r="J97" i="20"/>
  <c r="I96" i="20"/>
  <c r="I130" i="20" s="1"/>
  <c r="H96" i="20"/>
  <c r="H130" i="20" s="1"/>
  <c r="E96" i="20"/>
  <c r="D96" i="20"/>
  <c r="I69" i="20"/>
  <c r="I129" i="20" s="1"/>
  <c r="H69" i="20"/>
  <c r="H129" i="20" s="1"/>
  <c r="D69" i="20"/>
  <c r="K95" i="20"/>
  <c r="J95" i="20"/>
  <c r="K94" i="20"/>
  <c r="J94" i="20"/>
  <c r="K92" i="20"/>
  <c r="J92" i="20"/>
  <c r="J91" i="20"/>
  <c r="K80" i="20"/>
  <c r="J80" i="20"/>
  <c r="K79" i="20"/>
  <c r="J79" i="20"/>
  <c r="K78" i="20"/>
  <c r="J78" i="20"/>
  <c r="K72" i="20"/>
  <c r="J72" i="20"/>
  <c r="K71" i="20"/>
  <c r="J71" i="20"/>
  <c r="K70" i="20"/>
  <c r="J70" i="20"/>
  <c r="G95" i="20"/>
  <c r="F95" i="20"/>
  <c r="F94" i="20"/>
  <c r="G92" i="20"/>
  <c r="F92" i="20"/>
  <c r="F91" i="20"/>
  <c r="G80" i="20"/>
  <c r="F80" i="20"/>
  <c r="F79" i="20"/>
  <c r="G78" i="20"/>
  <c r="F78" i="20"/>
  <c r="G72" i="20"/>
  <c r="F72" i="20"/>
  <c r="G71" i="20"/>
  <c r="F71" i="20"/>
  <c r="G70" i="20"/>
  <c r="F70" i="20"/>
  <c r="K52" i="20"/>
  <c r="J52" i="20"/>
  <c r="K47" i="20"/>
  <c r="J47" i="20"/>
  <c r="K46" i="20"/>
  <c r="J46" i="20"/>
  <c r="K43" i="20"/>
  <c r="K41" i="20"/>
  <c r="J41" i="20"/>
  <c r="K40" i="20"/>
  <c r="J40" i="20"/>
  <c r="K39" i="20"/>
  <c r="J39" i="20"/>
  <c r="I38" i="20"/>
  <c r="K37" i="20"/>
  <c r="J37" i="20"/>
  <c r="J36" i="20"/>
  <c r="F48" i="20"/>
  <c r="G47" i="20"/>
  <c r="F47" i="20"/>
  <c r="F46" i="20"/>
  <c r="G43" i="20"/>
  <c r="G41" i="20"/>
  <c r="F41" i="20"/>
  <c r="F40" i="20"/>
  <c r="G39" i="20"/>
  <c r="F39" i="20"/>
  <c r="G38" i="20"/>
  <c r="G37" i="20"/>
  <c r="F37" i="20"/>
  <c r="F36" i="20"/>
  <c r="D132" i="20"/>
  <c r="J125" i="20" l="1"/>
  <c r="F197" i="20"/>
  <c r="F125" i="20"/>
  <c r="F183" i="20"/>
  <c r="F96" i="20"/>
  <c r="F198" i="20"/>
  <c r="F195" i="20"/>
  <c r="J69" i="20"/>
  <c r="J129" i="20"/>
  <c r="K129" i="20"/>
  <c r="J119" i="20"/>
  <c r="J108" i="20"/>
  <c r="K38" i="20"/>
  <c r="J96" i="20"/>
  <c r="F108" i="20"/>
  <c r="F194" i="20"/>
  <c r="G196" i="20"/>
  <c r="G192" i="20"/>
  <c r="G119" i="20"/>
  <c r="G183" i="20"/>
  <c r="G193" i="20"/>
  <c r="G197" i="20"/>
  <c r="F193" i="20"/>
  <c r="F192" i="20"/>
  <c r="F196" i="20"/>
  <c r="K141" i="20"/>
  <c r="F143" i="20"/>
  <c r="G141" i="20"/>
  <c r="K125" i="20"/>
  <c r="D107" i="20"/>
  <c r="K119" i="20"/>
  <c r="F119" i="20"/>
  <c r="E107" i="20"/>
  <c r="K108" i="20"/>
  <c r="H107" i="20"/>
  <c r="I107" i="20"/>
  <c r="G108" i="20"/>
  <c r="K96" i="20"/>
  <c r="G96" i="20"/>
  <c r="K69" i="20"/>
  <c r="J43" i="20"/>
  <c r="J38" i="20"/>
  <c r="I35" i="20"/>
  <c r="F43" i="20"/>
  <c r="G198" i="20"/>
  <c r="G195" i="20"/>
  <c r="G194" i="20"/>
  <c r="G175" i="20"/>
  <c r="F175" i="20"/>
  <c r="G69" i="20"/>
  <c r="D191" i="20"/>
  <c r="E191" i="20"/>
  <c r="F69" i="20"/>
  <c r="E132" i="20"/>
  <c r="F38" i="20"/>
  <c r="B70" i="20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54" i="20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35" i="20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F132" i="20" l="1"/>
  <c r="K130" i="20"/>
  <c r="J164" i="20"/>
  <c r="I132" i="20"/>
  <c r="J130" i="20"/>
  <c r="E53" i="20"/>
  <c r="E133" i="20" s="1"/>
  <c r="E134" i="20" s="1"/>
  <c r="H53" i="20"/>
  <c r="G107" i="20"/>
  <c r="F141" i="20"/>
  <c r="D53" i="20"/>
  <c r="F107" i="20"/>
  <c r="K107" i="20"/>
  <c r="J107" i="20"/>
  <c r="I53" i="20"/>
  <c r="I133" i="20" s="1"/>
  <c r="K35" i="20"/>
  <c r="J35" i="20"/>
  <c r="G35" i="20"/>
  <c r="F35" i="20"/>
  <c r="G191" i="20"/>
  <c r="F191" i="20"/>
  <c r="L130" i="20"/>
  <c r="D133" i="20" l="1"/>
  <c r="D134" i="20" s="1"/>
  <c r="G53" i="20"/>
  <c r="F53" i="20"/>
  <c r="K164" i="20"/>
  <c r="K132" i="20"/>
  <c r="J132" i="20"/>
  <c r="H133" i="20"/>
  <c r="H134" i="20" s="1"/>
  <c r="G164" i="20"/>
  <c r="F164" i="20"/>
  <c r="K53" i="20"/>
  <c r="I134" i="20"/>
  <c r="J53" i="20"/>
  <c r="G132" i="20"/>
  <c r="J196" i="20"/>
  <c r="K188" i="20"/>
  <c r="K196" i="20"/>
  <c r="J188" i="20"/>
  <c r="J197" i="20"/>
  <c r="J189" i="20"/>
  <c r="K189" i="20"/>
  <c r="K190" i="20"/>
  <c r="K186" i="20"/>
  <c r="J193" i="20"/>
  <c r="K187" i="20"/>
  <c r="K185" i="20"/>
  <c r="K193" i="20"/>
  <c r="K198" i="20"/>
  <c r="J190" i="20"/>
  <c r="J198" i="20"/>
  <c r="J194" i="20"/>
  <c r="J185" i="20"/>
  <c r="J187" i="20"/>
  <c r="K195" i="20"/>
  <c r="J195" i="20"/>
  <c r="K184" i="20"/>
  <c r="J192" i="20"/>
  <c r="H183" i="20"/>
  <c r="H191" i="20" s="1"/>
  <c r="J184" i="20"/>
  <c r="J186" i="20"/>
  <c r="K183" i="20" l="1"/>
  <c r="K133" i="20"/>
  <c r="J133" i="20"/>
  <c r="J134" i="20"/>
  <c r="J183" i="20"/>
  <c r="K192" i="20"/>
  <c r="K194" i="20"/>
  <c r="K197" i="20"/>
  <c r="K191" i="20" l="1"/>
  <c r="J191" i="20"/>
  <c r="F134" i="20"/>
  <c r="G133" i="20"/>
  <c r="F133" i="20"/>
</calcChain>
</file>

<file path=xl/sharedStrings.xml><?xml version="1.0" encoding="utf-8"?>
<sst xmlns="http://schemas.openxmlformats.org/spreadsheetml/2006/main" count="362" uniqueCount="296">
  <si>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</si>
  <si>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</si>
  <si>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</si>
  <si>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</si>
  <si>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</si>
  <si>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</si>
  <si>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</si>
  <si>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</si>
  <si>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</si>
  <si>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</si>
  <si>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>за КОАТУУ</t>
  </si>
  <si>
    <t>за КОПФГ</t>
  </si>
  <si>
    <t>Стандарти звітності П(с)БОУ</t>
  </si>
  <si>
    <t>Стандарти звітності МСФЗ</t>
  </si>
  <si>
    <t>Пояснення та обґрунтування до запланованого рівня доходів/витрат</t>
  </si>
  <si>
    <t>Коди</t>
  </si>
  <si>
    <t>Найменування показника</t>
  </si>
  <si>
    <t>капітальний ремонт</t>
  </si>
  <si>
    <t>Керівник</t>
  </si>
  <si>
    <t>Х</t>
  </si>
  <si>
    <t>Проект</t>
  </si>
  <si>
    <t>Попередній</t>
  </si>
  <si>
    <t>Уточнений</t>
  </si>
  <si>
    <t>Зміни</t>
  </si>
  <si>
    <t>зробити позначку "Х"</t>
  </si>
  <si>
    <t>тис. грн.</t>
  </si>
  <si>
    <t>дохід від операційної оренди активів</t>
  </si>
  <si>
    <t>дохід від реалізації необоротних активів</t>
  </si>
  <si>
    <t>доходи з місцевого бюджету цільового фінансування по капітальних видатках</t>
  </si>
  <si>
    <t>Податкова заборгованість</t>
  </si>
  <si>
    <t>"____" _______________ 20___ р.</t>
  </si>
  <si>
    <t>"ПОГОДЖЕНО"</t>
  </si>
  <si>
    <t>Доходи від інвестиційної діяльності, у т.ч.:</t>
  </si>
  <si>
    <t>Доходи від фінансової діяльності за зобов’язаннями, у т. ч.:</t>
  </si>
  <si>
    <t>позики</t>
  </si>
  <si>
    <t>депозити</t>
  </si>
  <si>
    <t>Витрати від фінансової діяльності за зобов’язаннями, у т. ч.:</t>
  </si>
  <si>
    <t>ЗАТВЕРДЖЕНО</t>
  </si>
  <si>
    <t>Міський голова</t>
  </si>
  <si>
    <t xml:space="preserve">Начальник управління охорони здоров'я </t>
  </si>
  <si>
    <t>Івано-Франківської міської ради</t>
  </si>
  <si>
    <t>Рік</t>
  </si>
  <si>
    <t>Назва підприємства</t>
  </si>
  <si>
    <t>за ЄДРПОУ</t>
  </si>
  <si>
    <t>Організаційно-правова форма</t>
  </si>
  <si>
    <t>Орган державного управління</t>
  </si>
  <si>
    <t>Галузь</t>
  </si>
  <si>
    <t>Вид економічної діяльності</t>
  </si>
  <si>
    <t>за КВЕД</t>
  </si>
  <si>
    <t>Одиниця виміру</t>
  </si>
  <si>
    <t>Місцезнаходження</t>
  </si>
  <si>
    <t>Телефон</t>
  </si>
  <si>
    <t>Прізвище та ініціали керівника</t>
  </si>
  <si>
    <t>тис. гривень</t>
  </si>
  <si>
    <t>Інші доходи, у т.ч.:</t>
  </si>
  <si>
    <t>I. Формування фінансових результатів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</si>
  <si>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</si>
  <si>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</si>
  <si>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</si>
  <si>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</si>
  <si>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Видатки на відрядження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</si>
  <si>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</si>
  <si>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</si>
  <si>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</si>
  <si>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</si>
  <si>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</si>
  <si>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</si>
  <si>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кредити</t>
  </si>
  <si>
    <t>Інші надходження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</si>
  <si>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</si>
  <si>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</si>
  <si>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</si>
  <si>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</si>
  <si>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</si>
  <si>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</si>
  <si>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</si>
  <si>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</si>
  <si>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</si>
  <si>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</si>
  <si>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</si>
  <si>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</si>
  <si>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</si>
  <si>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</si>
  <si>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</si>
  <si>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III. Інвестиційна діяльність</t>
  </si>
  <si>
    <t>Капітальні інвестиції, у т.ч.:</t>
  </si>
  <si>
    <t>Звітний період наростаючим пудсумком з початку року</t>
  </si>
  <si>
    <t>план</t>
  </si>
  <si>
    <t>факт</t>
  </si>
  <si>
    <t>відхилення, +/-</t>
  </si>
  <si>
    <t>відхилення, %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</si>
  <si>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</si>
  <si>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</si>
  <si>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Видатки, в т.ч.:</t>
  </si>
  <si>
    <t>1060.1</t>
  </si>
  <si>
    <t>витратні матеріали, апаратура (маловартісна)</t>
  </si>
  <si>
    <t>господарські товари та інвентар</t>
  </si>
  <si>
    <t>паливно-мастильні матеріали, автозапчастини</t>
  </si>
  <si>
    <t>канцелярські товари, офісне приладдя та устаткування, бланки</t>
  </si>
  <si>
    <t>інше</t>
  </si>
  <si>
    <t>лабораторні дослідження (цитологічні, гістологічні, інші)</t>
  </si>
  <si>
    <t>вивезення біовідходів</t>
  </si>
  <si>
    <t>повірка, поточні ремонти обладнання, транспортних засобів</t>
  </si>
  <si>
    <t>поточний ремонт приміщень</t>
  </si>
  <si>
    <t>страхові послуги</t>
  </si>
  <si>
    <t>витрати на придбання і супровід програмного забезпечення, зв'язок і інтернет</t>
  </si>
  <si>
    <t>юридичні та нотаріальні послуги</t>
  </si>
  <si>
    <t>витрати на охорону праці та навчання працівників</t>
  </si>
  <si>
    <t>обслуговування ліфтів, послуги охорони, сигналізація</t>
  </si>
  <si>
    <t>1110.1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</si>
  <si>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</si>
  <si>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</si>
  <si>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</si>
  <si>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</si>
  <si>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1150.1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</si>
  <si>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</si>
  <si>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</si>
  <si>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</si>
  <si>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</si>
  <si>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1110.2</t>
  </si>
  <si>
    <t>Виплата пенсій і допомог</t>
  </si>
  <si>
    <t xml:space="preserve">Інші виплати населенню 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</si>
  <si>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</si>
  <si>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</si>
  <si>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</si>
  <si>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</si>
  <si>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</si>
  <si>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</si>
  <si>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</si>
  <si>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Заступники керівника</t>
  </si>
  <si>
    <t>Заступника керівника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</si>
  <si>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</si>
  <si>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</si>
  <si>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</si>
  <si>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</si>
  <si>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</si>
  <si>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</si>
  <si>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</si>
  <si>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</si>
  <si>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</si>
  <si>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</si>
  <si>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</si>
  <si>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</si>
  <si>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</si>
  <si>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</si>
  <si>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</si>
  <si>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</si>
  <si>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</si>
  <si>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</si>
  <si>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</si>
  <si>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</si>
  <si>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</si>
  <si>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</si>
  <si>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</si>
  <si>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</si>
  <si>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</si>
  <si>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</si>
  <si>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</si>
  <si>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</si>
  <si>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</si>
  <si>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</si>
  <si>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</si>
  <si>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</si>
  <si>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</si>
  <si>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</si>
  <si>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</si>
  <si>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</si>
  <si>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</si>
  <si>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</si>
  <si>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</si>
  <si>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</si>
  <si>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</si>
  <si>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</si>
  <si>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</si>
  <si>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</si>
  <si>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</si>
  <si>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</si>
  <si>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</si>
  <si>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</si>
  <si>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</si>
  <si>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</si>
  <si>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</si>
  <si>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</si>
  <si>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</si>
  <si>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</si>
  <si>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</si>
  <si>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</si>
  <si>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</si>
  <si>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</si>
  <si>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</si>
  <si>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</si>
  <si>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</si>
  <si>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</si>
  <si>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</si>
  <si>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</si>
  <si>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</si>
  <si>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</si>
  <si>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</si>
  <si>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</si>
  <si>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</si>
  <si>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</si>
  <si>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</si>
  <si>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</si>
  <si>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</si>
  <si>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</si>
  <si>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</si>
  <si>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Додаток 2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</si>
  <si>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Начальник фінансового управління</t>
  </si>
  <si>
    <t>Кількість штатних одиниць</t>
  </si>
  <si>
    <t>Субвенція з державного бюджету</t>
  </si>
  <si>
    <t>Номер рядка</t>
  </si>
  <si>
    <t xml:space="preserve">Код рядка </t>
  </si>
  <si>
    <t>Доходи, в т.ч.:</t>
  </si>
  <si>
    <t>інші доходи у сфері охорони здоров'я (резерв, відсотки банку)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</si>
  <si>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</si>
  <si>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</si>
  <si>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</si>
  <si>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</si>
  <si>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Капітальні видатки  (Державний бюджет), у т.ч.:</t>
  </si>
  <si>
    <t>Видатки за Договорами НСЗУ</t>
  </si>
  <si>
    <t>1110.11</t>
  </si>
  <si>
    <t>1120.1</t>
  </si>
  <si>
    <t>1120.2</t>
  </si>
  <si>
    <t>1120.3</t>
  </si>
  <si>
    <t>1120.4</t>
  </si>
  <si>
    <t>1120.5</t>
  </si>
  <si>
    <t>1120.6</t>
  </si>
  <si>
    <t>1120.7</t>
  </si>
  <si>
    <t>1120.8</t>
  </si>
  <si>
    <t>1120.9</t>
  </si>
  <si>
    <t>1120.10</t>
  </si>
  <si>
    <t>Витрати на комунальних послуг та енергоносіїв</t>
  </si>
  <si>
    <t>1150.4</t>
  </si>
  <si>
    <t>1150.5</t>
  </si>
  <si>
    <t>1160.1</t>
  </si>
  <si>
    <t>1160.2</t>
  </si>
  <si>
    <t>1160.3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</si>
  <si>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</si>
  <si>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</si>
  <si>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Кількість  штатних працівників, у т.ч.:</t>
  </si>
  <si>
    <t>Середньомісячні витрати на оплату праці одного працівника,
 у т.ч.: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</si>
  <si>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</si>
  <si>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</si>
  <si>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</si>
  <si>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</si>
  <si>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</si>
  <si>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</si>
  <si>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</si>
  <si>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</si>
  <si>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</si>
  <si>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</si>
  <si>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</si>
  <si>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</si>
  <si>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</si>
  <si>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</si>
  <si>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</si>
  <si>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</si>
  <si>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</si>
  <si>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</si>
  <si>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</si>
  <si>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</si>
  <si>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</si>
  <si>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</si>
  <si>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</si>
  <si>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</si>
  <si>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</si>
  <si>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</si>
  <si>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</si>
  <si>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</si>
  <si>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</si>
  <si>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</si>
  <si>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</si>
  <si>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</si>
  <si>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</si>
  <si>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</si>
  <si>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</si>
  <si>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</si>
  <si>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</si>
  <si>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</si>
  <si>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</si>
  <si>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відхилення, 
%</t>
  </si>
  <si>
    <t>КНП "Міська клінічна лікарня №1 Івано-Франківської міської ради"</t>
  </si>
  <si>
    <t>Управління охорони здоров'я</t>
  </si>
  <si>
    <t>Охорона здоров'я</t>
  </si>
  <si>
    <t>Діяльність лікарняних закладів</t>
  </si>
  <si>
    <t>Комунальна</t>
  </si>
  <si>
    <t>м.Івано-Франківськ,вул.Матейки,34</t>
  </si>
  <si>
    <t>53-37-91</t>
  </si>
  <si>
    <t>01993322</t>
  </si>
  <si>
    <t>Директор</t>
  </si>
  <si>
    <t>Тарас ВАСИЛИК</t>
  </si>
  <si>
    <t>ЗВІТ ПРО ВИКОНАННЯ  ФІНАНСОВОГО ПЛАНУ КОМУНАЛЬНОГО НЕКОМЕРЦІЙНОГО ПІДПРИЄМСТВА  "МІСЬКА КЛІНІЧНА ЛІКАРНЯ №1 ІВАНО-ФРАНКІВСЬКОЇ МІСЬКОЇ РАДИ" ЗА ІV КВАРТАЛ 2021 РОКУ</t>
  </si>
  <si>
    <t>Звітний період (ІV квартал 2021 року)</t>
  </si>
  <si>
    <t xml:space="preserve">                                                 Галина ЯЦКІВ</t>
  </si>
  <si>
    <t xml:space="preserve">                                                      Марія БОЙКО</t>
  </si>
  <si>
    <t>Руслан МАРЦІНКІВ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</si>
</sst>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##\ ##0.000"/>
    <numFmt numFmtId="170" formatCode="_(&quot;$&quot;* #,##0.00_);_(&quot;$&quot;* \(#,##0.00\);_(&quot;$&quot;* &quot;-&quot;??_);_(@_)"/>
    <numFmt numFmtId="171" formatCode="_(* #,##0_);_(* \(#,##0\);_(* &quot;-&quot;_);_(@_)"/>
    <numFmt numFmtId="172" formatCode="_(* #,##0.00_);_(* \(#,##0.00\);_(* &quot;-&quot;??_);_(@_)"/>
    <numFmt numFmtId="173" formatCode="#,##0.0_ ;[Red]\-#,##0.0\ "/>
    <numFmt numFmtId="174" formatCode="0.0;\(0.0\);\ ;\-"/>
    <numFmt numFmtId="175" formatCode="_(* #,##0.0_);_(* \(#,##0.0\);_(* &quot;-&quot;_);_(@_)"/>
    <numFmt numFmtId="176" formatCode="#,##0.0"/>
    <numFmt numFmtId="177" formatCode="0.0"/>
  </numFmts>
  <fonts count="8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52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8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69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2" fillId="24" borderId="9" applyNumberFormat="0" applyFont="0" applyAlignment="0" applyProtection="0"/>
    <xf numFmtId="4" fontId="41" fillId="25" borderId="3">
      <alignment horizontal="right" vertical="center"/>
      <protection locked="0"/>
    </xf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0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4" borderId="9" applyNumberFormat="0" applyFont="0" applyAlignment="0" applyProtection="0"/>
    <xf numFmtId="0" fontId="5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4" fontId="59" fillId="22" borderId="12" applyFill="0" applyBorder="0">
      <alignment horizontal="center" vertical="center" wrapText="1"/>
      <protection locked="0"/>
    </xf>
    <xf numFmtId="169" fontId="60" fillId="0" borderId="0">
      <alignment wrapText="1"/>
    </xf>
    <xf numFmtId="169" fontId="27" fillId="0" borderId="0">
      <alignment wrapText="1"/>
    </xf>
  </cellStyleXfs>
  <cellXfs count="356">
    <xf numFmtId="0" fontId="0" fillId="0" borderId="0" xfId="0"/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62" fillId="28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29" borderId="13" xfId="0" applyFont="1" applyFill="1" applyBorder="1" applyAlignment="1">
      <alignment vertical="center"/>
    </xf>
    <xf numFmtId="0" fontId="69" fillId="28" borderId="0" xfId="0" applyFont="1" applyFill="1" applyBorder="1" applyAlignment="1">
      <alignment vertical="center" wrapText="1"/>
    </xf>
    <xf numFmtId="0" fontId="62" fillId="28" borderId="0" xfId="0" applyFont="1" applyFill="1" applyBorder="1" applyAlignment="1">
      <alignment vertical="center" wrapText="1"/>
    </xf>
    <xf numFmtId="49" fontId="62" fillId="28" borderId="21" xfId="0" applyNumberFormat="1" applyFont="1" applyFill="1" applyBorder="1" applyAlignment="1">
      <alignment vertical="center" wrapText="1"/>
    </xf>
    <xf numFmtId="49" fontId="62" fillId="28" borderId="23" xfId="0" applyNumberFormat="1" applyFont="1" applyFill="1" applyBorder="1" applyAlignment="1">
      <alignment vertical="center" wrapText="1"/>
    </xf>
    <xf numFmtId="49" fontId="62" fillId="28" borderId="24" xfId="0" applyNumberFormat="1" applyFont="1" applyFill="1" applyBorder="1" applyAlignment="1">
      <alignment vertical="center" wrapText="1"/>
    </xf>
    <xf numFmtId="0" fontId="76" fillId="28" borderId="0" xfId="0" applyFont="1" applyFill="1" applyBorder="1" applyAlignment="1">
      <alignment vertical="center" wrapText="1"/>
    </xf>
    <xf numFmtId="0" fontId="62" fillId="28" borderId="0" xfId="0" applyFont="1" applyFill="1" applyAlignment="1">
      <alignment vertical="center" wrapText="1"/>
    </xf>
    <xf numFmtId="49" fontId="62" fillId="28" borderId="17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/>
    </xf>
    <xf numFmtId="0" fontId="62" fillId="28" borderId="38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70" fillId="28" borderId="15" xfId="0" applyFont="1" applyFill="1" applyBorder="1" applyAlignment="1">
      <alignment horizontal="center" vertical="center" wrapText="1"/>
    </xf>
    <xf numFmtId="0" fontId="70" fillId="28" borderId="39" xfId="0" applyFont="1" applyFill="1" applyBorder="1" applyAlignment="1">
      <alignment horizontal="center" vertical="center" wrapText="1"/>
    </xf>
    <xf numFmtId="0" fontId="70" fillId="28" borderId="22" xfId="0" applyFont="1" applyFill="1" applyBorder="1" applyAlignment="1">
      <alignment horizontal="center" vertical="center" wrapText="1"/>
    </xf>
    <xf numFmtId="0" fontId="62" fillId="28" borderId="41" xfId="0" applyFont="1" applyFill="1" applyBorder="1" applyAlignment="1">
      <alignment vertical="center" wrapText="1"/>
    </xf>
    <xf numFmtId="0" fontId="70" fillId="28" borderId="25" xfId="0" applyFont="1" applyFill="1" applyBorder="1" applyAlignment="1">
      <alignment horizontal="center" vertical="center" wrapText="1"/>
    </xf>
    <xf numFmtId="0" fontId="62" fillId="28" borderId="42" xfId="0" applyFont="1" applyFill="1" applyBorder="1" applyAlignment="1">
      <alignment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62" fillId="28" borderId="28" xfId="0" applyFont="1" applyFill="1" applyBorder="1" applyAlignment="1">
      <alignment vertical="center" wrapText="1"/>
    </xf>
    <xf numFmtId="0" fontId="62" fillId="28" borderId="44" xfId="0" applyFont="1" applyFill="1" applyBorder="1" applyAlignment="1">
      <alignment vertical="center" wrapText="1"/>
    </xf>
    <xf numFmtId="0" fontId="64" fillId="28" borderId="0" xfId="0" applyFont="1" applyFill="1" applyBorder="1" applyAlignment="1">
      <alignment horizontal="center" vertical="center"/>
    </xf>
    <xf numFmtId="0" fontId="64" fillId="28" borderId="0" xfId="0" applyFont="1" applyFill="1" applyBorder="1" applyAlignment="1">
      <alignment vertical="center"/>
    </xf>
    <xf numFmtId="0" fontId="80" fillId="0" borderId="14" xfId="0" applyFont="1" applyFill="1" applyBorder="1" applyAlignment="1">
      <alignment horizontal="center" vertical="center" wrapText="1"/>
    </xf>
    <xf numFmtId="0" fontId="62" fillId="28" borderId="20" xfId="0" applyFont="1" applyFill="1" applyBorder="1" applyAlignment="1">
      <alignment horizontal="center" vertical="center" wrapText="1"/>
    </xf>
    <xf numFmtId="0" fontId="62" fillId="28" borderId="22" xfId="0" applyFont="1" applyFill="1" applyBorder="1" applyAlignment="1">
      <alignment horizontal="center" vertical="center" wrapText="1"/>
    </xf>
    <xf numFmtId="0" fontId="62" fillId="28" borderId="43" xfId="0" applyFont="1" applyFill="1" applyBorder="1" applyAlignment="1">
      <alignment horizontal="center" vertical="center" wrapText="1"/>
    </xf>
    <xf numFmtId="0" fontId="62" fillId="28" borderId="28" xfId="0" applyFont="1" applyFill="1" applyBorder="1" applyAlignment="1">
      <alignment horizontal="center" vertical="center" wrapText="1"/>
    </xf>
    <xf numFmtId="0" fontId="62" fillId="28" borderId="41" xfId="0" applyFont="1" applyFill="1" applyBorder="1" applyAlignment="1">
      <alignment horizontal="center" vertical="center" wrapText="1"/>
    </xf>
    <xf numFmtId="0" fontId="62" fillId="28" borderId="42" xfId="0" applyFont="1" applyFill="1" applyBorder="1" applyAlignment="1">
      <alignment horizontal="center" vertical="center" wrapText="1"/>
    </xf>
    <xf numFmtId="0" fontId="62" fillId="28" borderId="44" xfId="0" applyFont="1" applyFill="1" applyBorder="1" applyAlignment="1">
      <alignment horizontal="center" vertical="center" wrapText="1"/>
    </xf>
    <xf numFmtId="0" fontId="69" fillId="28" borderId="39" xfId="0" applyFont="1" applyFill="1" applyBorder="1" applyAlignment="1">
      <alignment horizontal="center" vertical="center"/>
    </xf>
    <xf numFmtId="0" fontId="64" fillId="28" borderId="22" xfId="0" applyFont="1" applyFill="1" applyBorder="1" applyAlignment="1">
      <alignment horizontal="center" vertical="center"/>
    </xf>
    <xf numFmtId="0" fontId="64" fillId="28" borderId="25" xfId="0" applyFont="1" applyFill="1" applyBorder="1" applyAlignment="1">
      <alignment horizontal="center" vertical="center"/>
    </xf>
    <xf numFmtId="0" fontId="69" fillId="28" borderId="39" xfId="0" applyFont="1" applyFill="1" applyBorder="1" applyAlignment="1">
      <alignment vertical="center"/>
    </xf>
    <xf numFmtId="4" fontId="62" fillId="0" borderId="51" xfId="0" applyNumberFormat="1" applyFont="1" applyFill="1" applyBorder="1" applyAlignment="1">
      <alignment horizontal="right" vertical="center" wrapText="1"/>
    </xf>
    <xf numFmtId="4" fontId="62" fillId="0" borderId="52" xfId="0" applyNumberFormat="1" applyFont="1" applyFill="1" applyBorder="1" applyAlignment="1">
      <alignment horizontal="right" vertical="center" wrapText="1"/>
    </xf>
    <xf numFmtId="4" fontId="62" fillId="0" borderId="39" xfId="0" applyNumberFormat="1" applyFont="1" applyFill="1" applyBorder="1" applyAlignment="1">
      <alignment horizontal="right" vertical="center" wrapText="1"/>
    </xf>
    <xf numFmtId="4" fontId="62" fillId="0" borderId="22" xfId="0" applyNumberFormat="1" applyFont="1" applyFill="1" applyBorder="1" applyAlignment="1">
      <alignment horizontal="right" vertical="center" wrapText="1"/>
    </xf>
    <xf numFmtId="176" fontId="62" fillId="0" borderId="23" xfId="0" applyNumberFormat="1" applyFont="1" applyFill="1" applyBorder="1" applyAlignment="1">
      <alignment horizontal="right" vertical="center" wrapText="1"/>
    </xf>
    <xf numFmtId="4" fontId="65" fillId="0" borderId="22" xfId="0" applyNumberFormat="1" applyFont="1" applyFill="1" applyBorder="1" applyAlignment="1">
      <alignment horizontal="right" vertical="center" wrapText="1"/>
    </xf>
    <xf numFmtId="4" fontId="65" fillId="0" borderId="25" xfId="0" applyNumberFormat="1" applyFont="1" applyFill="1" applyBorder="1" applyAlignment="1">
      <alignment horizontal="right" vertical="center" wrapText="1"/>
    </xf>
    <xf numFmtId="176" fontId="69" fillId="0" borderId="21" xfId="0" applyNumberFormat="1" applyFont="1" applyFill="1" applyBorder="1" applyAlignment="1">
      <alignment horizontal="right" vertical="center" wrapText="1"/>
    </xf>
    <xf numFmtId="176" fontId="69" fillId="0" borderId="23" xfId="0" applyNumberFormat="1" applyFont="1" applyFill="1" applyBorder="1" applyAlignment="1">
      <alignment horizontal="right" vertical="center" wrapText="1"/>
    </xf>
    <xf numFmtId="4" fontId="62" fillId="0" borderId="25" xfId="0" applyNumberFormat="1" applyFont="1" applyFill="1" applyBorder="1" applyAlignment="1">
      <alignment horizontal="right" vertical="center" wrapText="1"/>
    </xf>
    <xf numFmtId="4" fontId="62" fillId="0" borderId="39" xfId="0" applyNumberFormat="1" applyFont="1" applyFill="1" applyBorder="1" applyAlignment="1">
      <alignment vertical="center" wrapText="1"/>
    </xf>
    <xf numFmtId="4" fontId="62" fillId="0" borderId="22" xfId="0" applyNumberFormat="1" applyFont="1" applyFill="1" applyBorder="1" applyAlignment="1">
      <alignment vertical="center" wrapText="1"/>
    </xf>
    <xf numFmtId="4" fontId="62" fillId="0" borderId="25" xfId="0" applyNumberFormat="1" applyFont="1" applyFill="1" applyBorder="1" applyAlignment="1">
      <alignment vertical="center" wrapText="1"/>
    </xf>
    <xf numFmtId="176" fontId="62" fillId="0" borderId="21" xfId="0" applyNumberFormat="1" applyFont="1" applyFill="1" applyBorder="1" applyAlignment="1">
      <alignment horizontal="right" vertical="center" wrapText="1"/>
    </xf>
    <xf numFmtId="176" fontId="62" fillId="0" borderId="24" xfId="0" applyNumberFormat="1" applyFont="1" applyFill="1" applyBorder="1" applyAlignment="1">
      <alignment horizontal="right" vertical="center" wrapText="1"/>
    </xf>
    <xf numFmtId="176" fontId="62" fillId="0" borderId="25" xfId="0" applyNumberFormat="1" applyFont="1" applyFill="1" applyBorder="1" applyAlignment="1">
      <alignment horizontal="right" vertical="center" wrapText="1"/>
    </xf>
    <xf numFmtId="4" fontId="65" fillId="0" borderId="51" xfId="0" applyNumberFormat="1" applyFont="1" applyFill="1" applyBorder="1" applyAlignment="1">
      <alignment horizontal="right" vertical="center" wrapText="1"/>
    </xf>
    <xf numFmtId="176" fontId="62" fillId="0" borderId="20" xfId="0" applyNumberFormat="1" applyFont="1" applyFill="1" applyBorder="1" applyAlignment="1">
      <alignment horizontal="right" vertical="center" wrapText="1"/>
    </xf>
    <xf numFmtId="176" fontId="62" fillId="0" borderId="17" xfId="0" applyNumberFormat="1" applyFont="1" applyFill="1" applyBorder="1" applyAlignment="1">
      <alignment horizontal="right" vertical="center" wrapText="1"/>
    </xf>
    <xf numFmtId="4" fontId="62" fillId="0" borderId="15" xfId="0" applyNumberFormat="1" applyFont="1" applyFill="1" applyBorder="1" applyAlignment="1">
      <alignment horizontal="right" vertical="center" wrapText="1"/>
    </xf>
    <xf numFmtId="4" fontId="62" fillId="0" borderId="50" xfId="0" applyNumberFormat="1" applyFont="1" applyFill="1" applyBorder="1" applyAlignment="1">
      <alignment horizontal="right" vertical="center" wrapText="1"/>
    </xf>
    <xf numFmtId="0" fontId="62" fillId="0" borderId="28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176" fontId="69" fillId="0" borderId="15" xfId="0" applyNumberFormat="1" applyFont="1" applyFill="1" applyBorder="1" applyAlignment="1">
      <alignment horizontal="right" vertical="center" wrapText="1"/>
    </xf>
    <xf numFmtId="4" fontId="62" fillId="0" borderId="28" xfId="0" applyNumberFormat="1" applyFont="1" applyFill="1" applyBorder="1" applyAlignment="1">
      <alignment horizontal="right" vertical="center" wrapText="1"/>
    </xf>
    <xf numFmtId="4" fontId="62" fillId="0" borderId="20" xfId="0" applyNumberFormat="1" applyFont="1" applyFill="1" applyBorder="1" applyAlignment="1">
      <alignment horizontal="right" vertical="center" wrapText="1"/>
    </xf>
    <xf numFmtId="0" fontId="78" fillId="0" borderId="31" xfId="0" applyFont="1" applyFill="1" applyBorder="1" applyAlignment="1">
      <alignment horizontal="left" vertical="center"/>
    </xf>
    <xf numFmtId="0" fontId="62" fillId="0" borderId="26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left" vertical="center"/>
    </xf>
    <xf numFmtId="0" fontId="78" fillId="0" borderId="23" xfId="0" applyFont="1" applyFill="1" applyBorder="1" applyAlignment="1">
      <alignment horizontal="right" vertical="center"/>
    </xf>
    <xf numFmtId="0" fontId="78" fillId="0" borderId="32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vertical="center" wrapText="1"/>
    </xf>
    <xf numFmtId="0" fontId="66" fillId="0" borderId="29" xfId="0" applyFont="1" applyFill="1" applyBorder="1" applyAlignment="1">
      <alignment vertical="center" wrapText="1"/>
    </xf>
    <xf numFmtId="0" fontId="78" fillId="0" borderId="30" xfId="0" applyFont="1" applyFill="1" applyBorder="1" applyAlignment="1">
      <alignment vertical="center" wrapText="1"/>
    </xf>
    <xf numFmtId="49" fontId="80" fillId="0" borderId="29" xfId="0" applyNumberFormat="1" applyFont="1" applyFill="1" applyBorder="1" applyAlignment="1">
      <alignment horizontal="right" vertical="center" wrapText="1"/>
    </xf>
    <xf numFmtId="0" fontId="80" fillId="0" borderId="29" xfId="0" applyFont="1" applyFill="1" applyBorder="1" applyAlignment="1">
      <alignment vertical="center" wrapText="1"/>
    </xf>
    <xf numFmtId="0" fontId="78" fillId="0" borderId="29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79" fillId="0" borderId="0" xfId="0" applyFont="1" applyFill="1"/>
    <xf numFmtId="0" fontId="78" fillId="0" borderId="19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vertical="center" wrapText="1"/>
    </xf>
    <xf numFmtId="0" fontId="62" fillId="0" borderId="17" xfId="0" applyFont="1" applyFill="1" applyBorder="1" applyAlignment="1">
      <alignment vertical="center" wrapText="1"/>
    </xf>
    <xf numFmtId="0" fontId="69" fillId="0" borderId="28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2" fillId="0" borderId="38" xfId="0" applyFont="1" applyFill="1" applyBorder="1" applyAlignment="1">
      <alignment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49" fontId="62" fillId="0" borderId="21" xfId="0" applyNumberFormat="1" applyFont="1" applyFill="1" applyBorder="1" applyAlignment="1">
      <alignment vertical="center" wrapText="1"/>
    </xf>
    <xf numFmtId="0" fontId="70" fillId="0" borderId="22" xfId="0" applyFont="1" applyFill="1" applyBorder="1" applyAlignment="1">
      <alignment horizontal="center" vertical="center" wrapText="1"/>
    </xf>
    <xf numFmtId="49" fontId="62" fillId="0" borderId="23" xfId="0" applyNumberFormat="1" applyFont="1" applyFill="1" applyBorder="1" applyAlignment="1">
      <alignment vertical="center" wrapText="1"/>
    </xf>
    <xf numFmtId="0" fontId="71" fillId="0" borderId="41" xfId="0" applyFont="1" applyFill="1" applyBorder="1" applyAlignment="1">
      <alignment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vertical="center" wrapText="1"/>
    </xf>
    <xf numFmtId="49" fontId="62" fillId="0" borderId="16" xfId="0" applyNumberFormat="1" applyFont="1" applyFill="1" applyBorder="1" applyAlignment="1">
      <alignment vertical="center" wrapText="1"/>
    </xf>
    <xf numFmtId="49" fontId="69" fillId="0" borderId="17" xfId="0" applyNumberFormat="1" applyFont="1" applyFill="1" applyBorder="1" applyAlignment="1">
      <alignment vertical="center" wrapText="1"/>
    </xf>
    <xf numFmtId="49" fontId="62" fillId="0" borderId="17" xfId="0" applyNumberFormat="1" applyFont="1" applyFill="1" applyBorder="1" applyAlignment="1">
      <alignment vertical="center" wrapText="1"/>
    </xf>
    <xf numFmtId="0" fontId="71" fillId="0" borderId="38" xfId="0" applyFont="1" applyFill="1" applyBorder="1" applyAlignment="1">
      <alignment vertical="center" wrapText="1"/>
    </xf>
    <xf numFmtId="0" fontId="71" fillId="0" borderId="42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3" fillId="0" borderId="41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4" fontId="69" fillId="0" borderId="15" xfId="0" applyNumberFormat="1" applyFont="1" applyFill="1" applyBorder="1" applyAlignment="1">
      <alignment vertical="center" wrapText="1"/>
    </xf>
    <xf numFmtId="4" fontId="69" fillId="0" borderId="15" xfId="0" applyNumberFormat="1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center" vertical="center" wrapText="1"/>
    </xf>
    <xf numFmtId="4" fontId="62" fillId="0" borderId="15" xfId="0" applyNumberFormat="1" applyFont="1" applyFill="1" applyBorder="1" applyAlignment="1">
      <alignment vertical="center" wrapText="1"/>
    </xf>
    <xf numFmtId="4" fontId="65" fillId="0" borderId="15" xfId="0" applyNumberFormat="1" applyFont="1" applyFill="1" applyBorder="1" applyAlignment="1">
      <alignment horizontal="right" vertical="center" wrapText="1"/>
    </xf>
    <xf numFmtId="0" fontId="73" fillId="0" borderId="38" xfId="0" applyFont="1" applyFill="1" applyBorder="1" applyAlignment="1">
      <alignment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171" fontId="62" fillId="0" borderId="52" xfId="0" applyNumberFormat="1" applyFont="1" applyFill="1" applyBorder="1" applyAlignment="1">
      <alignment vertical="center" wrapText="1"/>
    </xf>
    <xf numFmtId="175" fontId="62" fillId="0" borderId="22" xfId="0" applyNumberFormat="1" applyFont="1" applyFill="1" applyBorder="1" applyAlignment="1">
      <alignment vertical="center" wrapText="1"/>
    </xf>
    <xf numFmtId="175" fontId="62" fillId="0" borderId="25" xfId="0" applyNumberFormat="1" applyFont="1" applyFill="1" applyBorder="1" applyAlignment="1">
      <alignment vertical="center" wrapText="1"/>
    </xf>
    <xf numFmtId="0" fontId="74" fillId="0" borderId="41" xfId="0" applyFont="1" applyFill="1" applyBorder="1" applyAlignment="1">
      <alignment vertical="center" wrapText="1"/>
    </xf>
    <xf numFmtId="49" fontId="62" fillId="0" borderId="24" xfId="0" applyNumberFormat="1" applyFont="1" applyFill="1" applyBorder="1" applyAlignment="1">
      <alignment vertical="center" wrapText="1"/>
    </xf>
    <xf numFmtId="4" fontId="62" fillId="0" borderId="13" xfId="0" applyNumberFormat="1" applyFont="1" applyFill="1" applyBorder="1" applyAlignment="1">
      <alignment horizontal="right" vertical="center" wrapText="1"/>
    </xf>
    <xf numFmtId="0" fontId="62" fillId="0" borderId="42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73" fillId="0" borderId="42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horizontal="center" vertical="center" wrapText="1"/>
    </xf>
    <xf numFmtId="176" fontId="62" fillId="0" borderId="15" xfId="0" applyNumberFormat="1" applyFont="1" applyFill="1" applyBorder="1" applyAlignment="1">
      <alignment horizontal="right" vertical="center" wrapText="1"/>
    </xf>
    <xf numFmtId="0" fontId="73" fillId="0" borderId="24" xfId="0" applyFont="1" applyFill="1" applyBorder="1" applyAlignment="1">
      <alignment horizontal="center" vertical="center" wrapText="1"/>
    </xf>
    <xf numFmtId="49" fontId="69" fillId="0" borderId="29" xfId="0" applyNumberFormat="1" applyFont="1" applyFill="1" applyBorder="1" applyAlignment="1">
      <alignment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vertical="center" wrapText="1"/>
    </xf>
    <xf numFmtId="4" fontId="62" fillId="0" borderId="14" xfId="0" applyNumberFormat="1" applyFont="1" applyFill="1" applyBorder="1" applyAlignment="1">
      <alignment horizontal="right" vertical="center" wrapText="1"/>
    </xf>
    <xf numFmtId="176" fontId="62" fillId="0" borderId="16" xfId="0" applyNumberFormat="1" applyFont="1" applyFill="1" applyBorder="1" applyAlignment="1">
      <alignment horizontal="right" vertical="center" wrapText="1"/>
    </xf>
    <xf numFmtId="0" fontId="69" fillId="0" borderId="30" xfId="0" applyFont="1" applyFill="1" applyBorder="1" applyAlignment="1">
      <alignment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49" fontId="76" fillId="0" borderId="24" xfId="0" applyNumberFormat="1" applyFont="1" applyFill="1" applyBorder="1" applyAlignment="1">
      <alignment vertical="center" wrapText="1"/>
    </xf>
    <xf numFmtId="4" fontId="69" fillId="0" borderId="22" xfId="0" applyNumberFormat="1" applyFont="1" applyFill="1" applyBorder="1" applyAlignment="1">
      <alignment horizontal="right" vertical="center" wrapText="1"/>
    </xf>
    <xf numFmtId="0" fontId="66" fillId="0" borderId="15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3" fontId="65" fillId="0" borderId="23" xfId="0" applyNumberFormat="1" applyFont="1" applyFill="1" applyBorder="1" applyAlignment="1">
      <alignment vertical="center" wrapText="1"/>
    </xf>
    <xf numFmtId="3" fontId="65" fillId="0" borderId="22" xfId="0" applyNumberFormat="1" applyFont="1" applyFill="1" applyBorder="1" applyAlignment="1">
      <alignment vertical="center" wrapText="1"/>
    </xf>
    <xf numFmtId="175" fontId="62" fillId="0" borderId="52" xfId="0" applyNumberFormat="1" applyFont="1" applyFill="1" applyBorder="1" applyAlignment="1">
      <alignment vertical="center" wrapText="1"/>
    </xf>
    <xf numFmtId="171" fontId="69" fillId="0" borderId="51" xfId="0" applyNumberFormat="1" applyFont="1" applyFill="1" applyBorder="1" applyAlignment="1">
      <alignment vertical="center" wrapText="1"/>
    </xf>
    <xf numFmtId="171" fontId="62" fillId="0" borderId="50" xfId="0" applyNumberFormat="1" applyFont="1" applyFill="1" applyBorder="1" applyAlignment="1">
      <alignment vertical="center" wrapText="1"/>
    </xf>
    <xf numFmtId="175" fontId="69" fillId="0" borderId="39" xfId="0" applyNumberFormat="1" applyFont="1" applyFill="1" applyBorder="1" applyAlignment="1">
      <alignment vertical="center" wrapText="1"/>
    </xf>
    <xf numFmtId="175" fontId="62" fillId="0" borderId="50" xfId="0" applyNumberFormat="1" applyFont="1" applyFill="1" applyBorder="1" applyAlignment="1">
      <alignment vertical="center" wrapText="1"/>
    </xf>
    <xf numFmtId="175" fontId="62" fillId="0" borderId="13" xfId="0" applyNumberFormat="1" applyFont="1" applyFill="1" applyBorder="1" applyAlignment="1">
      <alignment vertical="center" wrapText="1"/>
    </xf>
    <xf numFmtId="175" fontId="62" fillId="0" borderId="15" xfId="0" applyNumberFormat="1" applyFont="1" applyFill="1" applyBorder="1" applyAlignment="1">
      <alignment vertical="center" wrapText="1"/>
    </xf>
    <xf numFmtId="171" fontId="62" fillId="0" borderId="13" xfId="0" applyNumberFormat="1" applyFont="1" applyFill="1" applyBorder="1" applyAlignment="1">
      <alignment vertical="center" wrapText="1"/>
    </xf>
    <xf numFmtId="176" fontId="76" fillId="0" borderId="23" xfId="0" applyNumberFormat="1" applyFont="1" applyFill="1" applyBorder="1" applyAlignment="1">
      <alignment horizontal="right" vertical="center" wrapText="1"/>
    </xf>
    <xf numFmtId="4" fontId="76" fillId="0" borderId="22" xfId="0" applyNumberFormat="1" applyFont="1" applyFill="1" applyBorder="1" applyAlignment="1">
      <alignment horizontal="right" vertical="center" wrapText="1"/>
    </xf>
    <xf numFmtId="0" fontId="64" fillId="28" borderId="22" xfId="0" applyFont="1" applyFill="1" applyBorder="1" applyAlignment="1">
      <alignment vertical="center"/>
    </xf>
    <xf numFmtId="0" fontId="64" fillId="28" borderId="25" xfId="0" applyFont="1" applyFill="1" applyBorder="1" applyAlignment="1">
      <alignment vertical="center"/>
    </xf>
    <xf numFmtId="0" fontId="69" fillId="28" borderId="54" xfId="0" applyFont="1" applyFill="1" applyBorder="1" applyAlignment="1">
      <alignment vertical="center"/>
    </xf>
    <xf numFmtId="0" fontId="64" fillId="28" borderId="52" xfId="0" applyFont="1" applyFill="1" applyBorder="1" applyAlignment="1">
      <alignment vertical="center"/>
    </xf>
    <xf numFmtId="0" fontId="64" fillId="28" borderId="55" xfId="0" applyFont="1" applyFill="1" applyBorder="1" applyAlignment="1">
      <alignment vertical="center"/>
    </xf>
    <xf numFmtId="0" fontId="69" fillId="28" borderId="39" xfId="0" applyFont="1" applyFill="1" applyBorder="1" applyAlignment="1">
      <alignment horizontal="left" vertical="center"/>
    </xf>
    <xf numFmtId="0" fontId="69" fillId="28" borderId="31" xfId="0" applyFont="1" applyFill="1" applyBorder="1" applyAlignment="1">
      <alignment vertical="center"/>
    </xf>
    <xf numFmtId="0" fontId="64" fillId="28" borderId="23" xfId="0" applyFont="1" applyFill="1" applyBorder="1" applyAlignment="1">
      <alignment vertical="center"/>
    </xf>
    <xf numFmtId="0" fontId="64" fillId="28" borderId="32" xfId="0" applyFont="1" applyFill="1" applyBorder="1" applyAlignment="1">
      <alignment vertical="center"/>
    </xf>
    <xf numFmtId="4" fontId="65" fillId="0" borderId="28" xfId="0" applyNumberFormat="1" applyFont="1" applyFill="1" applyBorder="1" applyAlignment="1">
      <alignment horizontal="right" vertical="center" wrapText="1"/>
    </xf>
    <xf numFmtId="4" fontId="62" fillId="0" borderId="31" xfId="0" applyNumberFormat="1" applyFont="1" applyFill="1" applyBorder="1" applyAlignment="1">
      <alignment horizontal="right" vertical="center" wrapText="1"/>
    </xf>
    <xf numFmtId="4" fontId="62" fillId="0" borderId="23" xfId="0" applyNumberFormat="1" applyFont="1" applyFill="1" applyBorder="1" applyAlignment="1">
      <alignment horizontal="right" vertical="center" wrapText="1"/>
    </xf>
    <xf numFmtId="0" fontId="64" fillId="30" borderId="0" xfId="0" applyFont="1" applyFill="1" applyBorder="1" applyAlignment="1">
      <alignment horizontal="center" vertical="center"/>
    </xf>
    <xf numFmtId="0" fontId="64" fillId="30" borderId="0" xfId="0" applyFont="1" applyFill="1" applyBorder="1" applyAlignment="1">
      <alignment vertical="center"/>
    </xf>
    <xf numFmtId="0" fontId="64" fillId="0" borderId="15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0" fontId="69" fillId="0" borderId="54" xfId="0" applyFont="1" applyFill="1" applyBorder="1" applyAlignment="1">
      <alignment vertical="center"/>
    </xf>
    <xf numFmtId="0" fontId="64" fillId="0" borderId="52" xfId="0" applyFont="1" applyFill="1" applyBorder="1" applyAlignment="1">
      <alignment vertical="center"/>
    </xf>
    <xf numFmtId="0" fontId="64" fillId="0" borderId="55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horizontal="right" vertical="center" wrapText="1"/>
    </xf>
    <xf numFmtId="175" fontId="62" fillId="0" borderId="22" xfId="0" applyNumberFormat="1" applyFont="1" applyFill="1" applyBorder="1" applyAlignment="1">
      <alignment horizontal="right" vertical="center" wrapText="1"/>
    </xf>
    <xf numFmtId="0" fontId="62" fillId="0" borderId="25" xfId="0" applyFont="1" applyFill="1" applyBorder="1" applyAlignment="1">
      <alignment horizontal="right" vertical="center" wrapText="1"/>
    </xf>
    <xf numFmtId="175" fontId="62" fillId="0" borderId="25" xfId="0" applyNumberFormat="1" applyFont="1" applyFill="1" applyBorder="1" applyAlignment="1">
      <alignment horizontal="right" vertical="center" wrapText="1"/>
    </xf>
    <xf numFmtId="0" fontId="65" fillId="0" borderId="22" xfId="0" applyFont="1" applyFill="1" applyBorder="1" applyAlignment="1">
      <alignment vertical="center" wrapText="1"/>
    </xf>
    <xf numFmtId="4" fontId="65" fillId="0" borderId="52" xfId="0" applyNumberFormat="1" applyFont="1" applyFill="1" applyBorder="1" applyAlignment="1">
      <alignment horizontal="right" vertical="center" wrapText="1"/>
    </xf>
    <xf numFmtId="4" fontId="62" fillId="0" borderId="28" xfId="0" applyNumberFormat="1" applyFont="1" applyFill="1" applyBorder="1" applyAlignment="1">
      <alignment vertical="center" wrapText="1"/>
    </xf>
    <xf numFmtId="176" fontId="62" fillId="0" borderId="13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Fill="1" applyBorder="1" applyAlignment="1">
      <alignment vertical="center" wrapText="1"/>
    </xf>
    <xf numFmtId="4" fontId="62" fillId="0" borderId="47" xfId="0" applyNumberFormat="1" applyFont="1" applyFill="1" applyBorder="1" applyAlignment="1">
      <alignment horizontal="right" vertical="center" wrapText="1"/>
    </xf>
    <xf numFmtId="4" fontId="62" fillId="0" borderId="49" xfId="0" applyNumberFormat="1" applyFont="1" applyFill="1" applyBorder="1" applyAlignment="1">
      <alignment horizontal="right" vertical="center" wrapText="1"/>
    </xf>
    <xf numFmtId="0" fontId="72" fillId="0" borderId="20" xfId="0" applyFont="1" applyFill="1" applyBorder="1" applyAlignment="1">
      <alignment vertical="center" wrapText="1"/>
    </xf>
    <xf numFmtId="0" fontId="65" fillId="0" borderId="43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vertical="center" wrapText="1"/>
    </xf>
    <xf numFmtId="4" fontId="69" fillId="0" borderId="28" xfId="0" applyNumberFormat="1" applyFont="1" applyFill="1" applyBorder="1" applyAlignment="1">
      <alignment vertical="center" wrapText="1"/>
    </xf>
    <xf numFmtId="4" fontId="69" fillId="0" borderId="39" xfId="0" applyNumberFormat="1" applyFont="1" applyFill="1" applyBorder="1" applyAlignment="1">
      <alignment vertical="center" wrapText="1"/>
    </xf>
    <xf numFmtId="4" fontId="65" fillId="0" borderId="39" xfId="0" applyNumberFormat="1" applyFont="1" applyFill="1" applyBorder="1" applyAlignment="1">
      <alignment horizontal="right" vertical="center" wrapText="1"/>
    </xf>
    <xf numFmtId="4" fontId="75" fillId="0" borderId="22" xfId="0" applyNumberFormat="1" applyFont="1" applyFill="1" applyBorder="1" applyAlignment="1">
      <alignment horizontal="right" vertical="center" wrapText="1"/>
    </xf>
    <xf numFmtId="4" fontId="76" fillId="0" borderId="52" xfId="0" applyNumberFormat="1" applyFont="1" applyFill="1" applyBorder="1" applyAlignment="1">
      <alignment horizontal="right" vertical="center" wrapText="1"/>
    </xf>
    <xf numFmtId="4" fontId="72" fillId="0" borderId="22" xfId="0" applyNumberFormat="1" applyFont="1" applyFill="1" applyBorder="1" applyAlignment="1">
      <alignment horizontal="right" vertical="center" wrapText="1"/>
    </xf>
    <xf numFmtId="4" fontId="69" fillId="0" borderId="52" xfId="0" applyNumberFormat="1" applyFont="1" applyFill="1" applyBorder="1" applyAlignment="1">
      <alignment horizontal="right" vertical="center" wrapText="1"/>
    </xf>
    <xf numFmtId="4" fontId="65" fillId="0" borderId="13" xfId="0" applyNumberFormat="1" applyFont="1" applyFill="1" applyBorder="1" applyAlignment="1">
      <alignment horizontal="right" vertical="center" wrapText="1"/>
    </xf>
    <xf numFmtId="0" fontId="62" fillId="0" borderId="39" xfId="0" applyFont="1" applyFill="1" applyBorder="1" applyAlignment="1">
      <alignment horizontal="center" vertical="center" wrapText="1"/>
    </xf>
    <xf numFmtId="4" fontId="69" fillId="0" borderId="48" xfId="0" applyNumberFormat="1" applyFont="1" applyFill="1" applyBorder="1" applyAlignment="1">
      <alignment vertical="center" wrapText="1"/>
    </xf>
    <xf numFmtId="4" fontId="69" fillId="0" borderId="13" xfId="0" applyNumberFormat="1" applyFont="1" applyFill="1" applyBorder="1" applyAlignment="1">
      <alignment horizontal="right" vertical="center" wrapText="1"/>
    </xf>
    <xf numFmtId="4" fontId="69" fillId="0" borderId="48" xfId="0" applyNumberFormat="1" applyFont="1" applyFill="1" applyBorder="1" applyAlignment="1">
      <alignment horizontal="right" vertical="center" wrapText="1"/>
    </xf>
    <xf numFmtId="4" fontId="69" fillId="0" borderId="28" xfId="0" applyNumberFormat="1" applyFont="1" applyFill="1" applyBorder="1" applyAlignment="1">
      <alignment horizontal="right" vertical="center" wrapText="1"/>
    </xf>
    <xf numFmtId="176" fontId="62" fillId="0" borderId="39" xfId="0" applyNumberFormat="1" applyFont="1" applyFill="1" applyBorder="1" applyAlignment="1">
      <alignment horizontal="right" vertical="center" wrapText="1"/>
    </xf>
    <xf numFmtId="176" fontId="62" fillId="0" borderId="22" xfId="0" applyNumberFormat="1" applyFont="1" applyFill="1" applyBorder="1" applyAlignment="1">
      <alignment horizontal="right" vertical="center" wrapText="1"/>
    </xf>
    <xf numFmtId="176" fontId="62" fillId="0" borderId="20" xfId="0" applyNumberFormat="1" applyFont="1" applyFill="1" applyBorder="1" applyAlignment="1">
      <alignment vertical="center" wrapText="1"/>
    </xf>
    <xf numFmtId="4" fontId="62" fillId="0" borderId="20" xfId="0" applyNumberFormat="1" applyFont="1" applyFill="1" applyBorder="1" applyAlignment="1">
      <alignment vertical="center" wrapText="1"/>
    </xf>
    <xf numFmtId="4" fontId="62" fillId="0" borderId="36" xfId="0" applyNumberFormat="1" applyFont="1" applyFill="1" applyBorder="1" applyAlignment="1">
      <alignment horizontal="right" vertical="center" wrapText="1"/>
    </xf>
    <xf numFmtId="176" fontId="62" fillId="0" borderId="36" xfId="0" applyNumberFormat="1" applyFont="1" applyFill="1" applyBorder="1" applyAlignment="1">
      <alignment horizontal="right" vertical="center" wrapText="1"/>
    </xf>
    <xf numFmtId="4" fontId="62" fillId="0" borderId="54" xfId="0" applyNumberFormat="1" applyFont="1" applyFill="1" applyBorder="1" applyAlignment="1">
      <alignment horizontal="right" vertical="center" wrapText="1"/>
    </xf>
    <xf numFmtId="176" fontId="62" fillId="0" borderId="31" xfId="0" applyNumberFormat="1" applyFont="1" applyFill="1" applyBorder="1" applyAlignment="1">
      <alignment horizontal="right" vertical="center" wrapText="1"/>
    </xf>
    <xf numFmtId="4" fontId="62" fillId="0" borderId="41" xfId="0" applyNumberFormat="1" applyFont="1" applyFill="1" applyBorder="1" applyAlignment="1">
      <alignment horizontal="right" vertical="center" wrapText="1"/>
    </xf>
    <xf numFmtId="176" fontId="62" fillId="0" borderId="41" xfId="0" applyNumberFormat="1" applyFont="1" applyFill="1" applyBorder="1" applyAlignment="1">
      <alignment horizontal="right" vertical="center" wrapText="1"/>
    </xf>
    <xf numFmtId="176" fontId="69" fillId="0" borderId="41" xfId="0" applyNumberFormat="1" applyFont="1" applyFill="1" applyBorder="1" applyAlignment="1">
      <alignment horizontal="right" vertical="center" wrapText="1"/>
    </xf>
    <xf numFmtId="176" fontId="62" fillId="0" borderId="52" xfId="0" applyNumberFormat="1" applyFont="1" applyFill="1" applyBorder="1" applyAlignment="1">
      <alignment horizontal="right" vertical="center" wrapText="1"/>
    </xf>
    <xf numFmtId="4" fontId="73" fillId="0" borderId="22" xfId="0" applyNumberFormat="1" applyFont="1" applyFill="1" applyBorder="1" applyAlignment="1">
      <alignment horizontal="right" vertical="center" wrapText="1"/>
    </xf>
    <xf numFmtId="4" fontId="73" fillId="0" borderId="41" xfId="0" applyNumberFormat="1" applyFont="1" applyFill="1" applyBorder="1" applyAlignment="1">
      <alignment horizontal="right" vertical="center" wrapText="1"/>
    </xf>
    <xf numFmtId="176" fontId="73" fillId="0" borderId="41" xfId="0" applyNumberFormat="1" applyFont="1" applyFill="1" applyBorder="1" applyAlignment="1">
      <alignment horizontal="right" vertical="center" wrapText="1"/>
    </xf>
    <xf numFmtId="176" fontId="73" fillId="0" borderId="52" xfId="0" applyNumberFormat="1" applyFont="1" applyFill="1" applyBorder="1" applyAlignment="1">
      <alignment horizontal="right" vertical="center" wrapText="1"/>
    </xf>
    <xf numFmtId="176" fontId="73" fillId="0" borderId="23" xfId="0" applyNumberFormat="1" applyFont="1" applyFill="1" applyBorder="1" applyAlignment="1">
      <alignment horizontal="right" vertical="center" wrapText="1"/>
    </xf>
    <xf numFmtId="0" fontId="73" fillId="0" borderId="22" xfId="0" applyFont="1" applyFill="1" applyBorder="1" applyAlignment="1">
      <alignment horizontal="right" vertical="center" wrapText="1"/>
    </xf>
    <xf numFmtId="0" fontId="65" fillId="0" borderId="41" xfId="0" applyFont="1" applyFill="1" applyBorder="1" applyAlignment="1">
      <alignment vertical="center" wrapText="1"/>
    </xf>
    <xf numFmtId="171" fontId="62" fillId="0" borderId="22" xfId="0" applyNumberFormat="1" applyFont="1" applyFill="1" applyBorder="1" applyAlignment="1">
      <alignment vertical="center" wrapText="1"/>
    </xf>
    <xf numFmtId="175" fontId="62" fillId="0" borderId="41" xfId="0" applyNumberFormat="1" applyFont="1" applyFill="1" applyBorder="1" applyAlignment="1">
      <alignment vertical="center" wrapText="1"/>
    </xf>
    <xf numFmtId="175" fontId="62" fillId="0" borderId="23" xfId="0" applyNumberFormat="1" applyFont="1" applyFill="1" applyBorder="1" applyAlignment="1">
      <alignment vertical="center" wrapText="1"/>
    </xf>
    <xf numFmtId="4" fontId="73" fillId="0" borderId="25" xfId="0" applyNumberFormat="1" applyFont="1" applyFill="1" applyBorder="1" applyAlignment="1">
      <alignment horizontal="right" vertical="center" wrapText="1"/>
    </xf>
    <xf numFmtId="4" fontId="73" fillId="0" borderId="55" xfId="0" applyNumberFormat="1" applyFont="1" applyFill="1" applyBorder="1" applyAlignment="1">
      <alignment vertical="center" wrapText="1"/>
    </xf>
    <xf numFmtId="176" fontId="73" fillId="0" borderId="32" xfId="0" applyNumberFormat="1" applyFont="1" applyFill="1" applyBorder="1" applyAlignment="1">
      <alignment horizontal="right" vertical="center" wrapText="1"/>
    </xf>
    <xf numFmtId="4" fontId="62" fillId="0" borderId="30" xfId="0" applyNumberFormat="1" applyFont="1" applyFill="1" applyBorder="1" applyAlignment="1">
      <alignment horizontal="right" vertical="center" wrapText="1"/>
    </xf>
    <xf numFmtId="4" fontId="62" fillId="0" borderId="40" xfId="0" applyNumberFormat="1" applyFont="1" applyFill="1" applyBorder="1" applyAlignment="1">
      <alignment horizontal="right" vertical="center" wrapText="1"/>
    </xf>
    <xf numFmtId="176" fontId="62" fillId="0" borderId="29" xfId="0" applyNumberFormat="1" applyFont="1" applyFill="1" applyBorder="1" applyAlignment="1">
      <alignment horizontal="right" vertical="center" wrapText="1"/>
    </xf>
    <xf numFmtId="176" fontId="62" fillId="0" borderId="21" xfId="0" applyNumberFormat="1" applyFont="1" applyFill="1" applyBorder="1" applyAlignment="1">
      <alignment vertical="center" wrapText="1"/>
    </xf>
    <xf numFmtId="176" fontId="69" fillId="0" borderId="39" xfId="0" applyNumberFormat="1" applyFont="1" applyFill="1" applyBorder="1" applyAlignment="1">
      <alignment horizontal="right" vertical="center" wrapText="1"/>
    </xf>
    <xf numFmtId="176" fontId="62" fillId="0" borderId="23" xfId="0" applyNumberFormat="1" applyFont="1" applyFill="1" applyBorder="1" applyAlignment="1">
      <alignment vertical="center" wrapText="1"/>
    </xf>
    <xf numFmtId="176" fontId="69" fillId="0" borderId="22" xfId="0" applyNumberFormat="1" applyFont="1" applyFill="1" applyBorder="1" applyAlignment="1">
      <alignment horizontal="right" vertical="center" wrapText="1"/>
    </xf>
    <xf numFmtId="176" fontId="66" fillId="0" borderId="23" xfId="0" applyNumberFormat="1" applyFont="1" applyFill="1" applyBorder="1" applyAlignment="1">
      <alignment vertical="center" wrapText="1"/>
    </xf>
    <xf numFmtId="4" fontId="66" fillId="0" borderId="22" xfId="0" applyNumberFormat="1" applyFont="1" applyFill="1" applyBorder="1" applyAlignment="1">
      <alignment horizontal="right" vertical="center" wrapText="1"/>
    </xf>
    <xf numFmtId="176" fontId="82" fillId="0" borderId="22" xfId="0" applyNumberFormat="1" applyFont="1" applyFill="1" applyBorder="1" applyAlignment="1">
      <alignment horizontal="right" vertical="center" wrapText="1"/>
    </xf>
    <xf numFmtId="176" fontId="66" fillId="0" borderId="23" xfId="0" applyNumberFormat="1" applyFont="1" applyFill="1" applyBorder="1" applyAlignment="1">
      <alignment horizontal="right" vertical="center" wrapText="1"/>
    </xf>
    <xf numFmtId="4" fontId="62" fillId="0" borderId="43" xfId="0" applyNumberFormat="1" applyFont="1" applyFill="1" applyBorder="1" applyAlignment="1">
      <alignment horizontal="right" vertical="center" wrapText="1"/>
    </xf>
    <xf numFmtId="176" fontId="69" fillId="0" borderId="43" xfId="0" applyNumberFormat="1" applyFont="1" applyFill="1" applyBorder="1" applyAlignment="1">
      <alignment horizontal="right" vertical="center" wrapText="1"/>
    </xf>
    <xf numFmtId="176" fontId="62" fillId="0" borderId="24" xfId="0" applyNumberFormat="1" applyFont="1" applyFill="1" applyBorder="1" applyAlignment="1">
      <alignment vertical="center" wrapText="1"/>
    </xf>
    <xf numFmtId="176" fontId="69" fillId="0" borderId="17" xfId="0" applyNumberFormat="1" applyFont="1" applyFill="1" applyBorder="1" applyAlignment="1">
      <alignment horizontal="right" vertical="center" wrapText="1"/>
    </xf>
    <xf numFmtId="4" fontId="62" fillId="0" borderId="42" xfId="0" applyNumberFormat="1" applyFont="1" applyFill="1" applyBorder="1" applyAlignment="1">
      <alignment horizontal="right" vertical="center" wrapText="1"/>
    </xf>
    <xf numFmtId="177" fontId="62" fillId="0" borderId="21" xfId="0" applyNumberFormat="1" applyFont="1" applyFill="1" applyBorder="1" applyAlignment="1">
      <alignment vertical="center" wrapText="1"/>
    </xf>
    <xf numFmtId="177" fontId="62" fillId="0" borderId="23" xfId="0" applyNumberFormat="1" applyFont="1" applyFill="1" applyBorder="1" applyAlignment="1">
      <alignment vertical="center" wrapText="1"/>
    </xf>
    <xf numFmtId="4" fontId="68" fillId="0" borderId="52" xfId="0" applyNumberFormat="1" applyFont="1" applyFill="1" applyBorder="1" applyAlignment="1">
      <alignment horizontal="right" vertical="center" wrapText="1"/>
    </xf>
    <xf numFmtId="4" fontId="68" fillId="0" borderId="22" xfId="0" applyNumberFormat="1" applyFont="1" applyFill="1" applyBorder="1" applyAlignment="1">
      <alignment horizontal="right" vertical="center" wrapText="1"/>
    </xf>
    <xf numFmtId="4" fontId="66" fillId="0" borderId="52" xfId="0" applyNumberFormat="1" applyFont="1" applyFill="1" applyBorder="1" applyAlignment="1">
      <alignment horizontal="right" vertical="center" wrapText="1"/>
    </xf>
    <xf numFmtId="176" fontId="66" fillId="0" borderId="22" xfId="0" applyNumberFormat="1" applyFont="1" applyFill="1" applyBorder="1" applyAlignment="1">
      <alignment horizontal="right" vertical="center" wrapText="1"/>
    </xf>
    <xf numFmtId="4" fontId="65" fillId="0" borderId="50" xfId="0" applyNumberFormat="1" applyFont="1" applyFill="1" applyBorder="1" applyAlignment="1">
      <alignment horizontal="right" vertical="center" wrapText="1"/>
    </xf>
    <xf numFmtId="4" fontId="62" fillId="0" borderId="13" xfId="0" applyNumberFormat="1" applyFont="1" applyFill="1" applyBorder="1" applyAlignment="1">
      <alignment vertical="center" wrapText="1"/>
    </xf>
    <xf numFmtId="4" fontId="62" fillId="0" borderId="51" xfId="0" applyNumberFormat="1" applyFont="1" applyFill="1" applyBorder="1" applyAlignment="1">
      <alignment vertical="center" wrapText="1"/>
    </xf>
    <xf numFmtId="4" fontId="62" fillId="0" borderId="52" xfId="0" applyNumberFormat="1" applyFont="1" applyFill="1" applyBorder="1" applyAlignment="1">
      <alignment vertical="center" wrapText="1"/>
    </xf>
    <xf numFmtId="176" fontId="62" fillId="0" borderId="43" xfId="0" applyNumberFormat="1" applyFont="1" applyFill="1" applyBorder="1" applyAlignment="1">
      <alignment horizontal="right" vertical="center" wrapText="1"/>
    </xf>
    <xf numFmtId="0" fontId="62" fillId="0" borderId="15" xfId="0" applyFont="1" applyFill="1" applyBorder="1" applyAlignment="1">
      <alignment horizontal="right" vertical="center" wrapText="1"/>
    </xf>
    <xf numFmtId="4" fontId="62" fillId="0" borderId="23" xfId="0" applyNumberFormat="1" applyFont="1" applyFill="1" applyBorder="1" applyAlignment="1">
      <alignment vertical="center" wrapText="1"/>
    </xf>
    <xf numFmtId="4" fontId="83" fillId="0" borderId="24" xfId="0" applyNumberFormat="1" applyFont="1" applyFill="1" applyBorder="1" applyAlignment="1">
      <alignment vertical="center" wrapText="1"/>
    </xf>
    <xf numFmtId="4" fontId="83" fillId="0" borderId="43" xfId="0" applyNumberFormat="1" applyFont="1" applyFill="1" applyBorder="1" applyAlignment="1">
      <alignment vertical="center" wrapText="1"/>
    </xf>
    <xf numFmtId="4" fontId="62" fillId="0" borderId="24" xfId="0" applyNumberFormat="1" applyFont="1" applyFill="1" applyBorder="1" applyAlignment="1">
      <alignment vertical="center" wrapText="1"/>
    </xf>
    <xf numFmtId="177" fontId="62" fillId="0" borderId="22" xfId="0" applyNumberFormat="1" applyFont="1" applyFill="1" applyBorder="1" applyAlignment="1">
      <alignment vertical="center" wrapText="1"/>
    </xf>
    <xf numFmtId="4" fontId="62" fillId="0" borderId="37" xfId="0" applyNumberFormat="1" applyFont="1" applyFill="1" applyBorder="1" applyAlignment="1">
      <alignment vertical="center" wrapText="1"/>
    </xf>
    <xf numFmtId="4" fontId="62" fillId="0" borderId="26" xfId="0" applyNumberFormat="1" applyFont="1" applyFill="1" applyBorder="1" applyAlignment="1">
      <alignment vertical="center" wrapText="1"/>
    </xf>
    <xf numFmtId="4" fontId="62" fillId="0" borderId="45" xfId="0" applyNumberFormat="1" applyFont="1" applyFill="1" applyBorder="1" applyAlignment="1">
      <alignment vertical="center" wrapText="1"/>
    </xf>
    <xf numFmtId="176" fontId="62" fillId="0" borderId="46" xfId="0" applyNumberFormat="1" applyFont="1" applyFill="1" applyBorder="1" applyAlignment="1">
      <alignment horizontal="right" vertical="center" wrapText="1"/>
    </xf>
    <xf numFmtId="177" fontId="62" fillId="0" borderId="53" xfId="0" applyNumberFormat="1" applyFont="1" applyFill="1" applyBorder="1" applyAlignment="1">
      <alignment horizontal="right" vertical="center" wrapText="1"/>
    </xf>
    <xf numFmtId="177" fontId="69" fillId="0" borderId="15" xfId="0" applyNumberFormat="1" applyFont="1" applyFill="1" applyBorder="1" applyAlignment="1">
      <alignment horizontal="right" vertical="center" wrapText="1"/>
    </xf>
    <xf numFmtId="177" fontId="69" fillId="0" borderId="17" xfId="0" applyNumberFormat="1" applyFont="1" applyFill="1" applyBorder="1" applyAlignment="1">
      <alignment horizontal="right" vertical="center" wrapText="1"/>
    </xf>
    <xf numFmtId="177" fontId="62" fillId="0" borderId="15" xfId="0" applyNumberFormat="1" applyFont="1" applyFill="1" applyBorder="1" applyAlignment="1">
      <alignment horizontal="right" vertical="center" wrapText="1"/>
    </xf>
    <xf numFmtId="177" fontId="69" fillId="0" borderId="13" xfId="0" applyNumberFormat="1" applyFont="1" applyFill="1" applyBorder="1" applyAlignment="1">
      <alignment horizontal="right" vertical="center" wrapText="1"/>
    </xf>
    <xf numFmtId="176" fontId="62" fillId="0" borderId="37" xfId="0" applyNumberFormat="1" applyFont="1" applyFill="1" applyBorder="1" applyAlignment="1">
      <alignment vertical="center" wrapText="1"/>
    </xf>
    <xf numFmtId="177" fontId="62" fillId="0" borderId="39" xfId="0" applyNumberFormat="1" applyFont="1" applyFill="1" applyBorder="1" applyAlignment="1">
      <alignment vertical="center" wrapText="1"/>
    </xf>
    <xf numFmtId="177" fontId="62" fillId="0" borderId="39" xfId="0" applyNumberFormat="1" applyFont="1" applyFill="1" applyBorder="1" applyAlignment="1">
      <alignment horizontal="right" vertical="center" wrapText="1"/>
    </xf>
    <xf numFmtId="177" fontId="62" fillId="0" borderId="21" xfId="0" applyNumberFormat="1" applyFont="1" applyFill="1" applyBorder="1" applyAlignment="1">
      <alignment horizontal="right" vertical="center" wrapText="1"/>
    </xf>
    <xf numFmtId="177" fontId="62" fillId="0" borderId="47" xfId="0" applyNumberFormat="1" applyFont="1" applyFill="1" applyBorder="1" applyAlignment="1">
      <alignment vertical="center" wrapText="1"/>
    </xf>
    <xf numFmtId="177" fontId="62" fillId="0" borderId="38" xfId="0" applyNumberFormat="1" applyFont="1" applyFill="1" applyBorder="1" applyAlignment="1">
      <alignment vertical="center" wrapText="1"/>
    </xf>
    <xf numFmtId="176" fontId="62" fillId="0" borderId="26" xfId="0" applyNumberFormat="1" applyFont="1" applyFill="1" applyBorder="1" applyAlignment="1">
      <alignment vertical="center" wrapText="1"/>
    </xf>
    <xf numFmtId="177" fontId="62" fillId="0" borderId="22" xfId="0" applyNumberFormat="1" applyFont="1" applyFill="1" applyBorder="1" applyAlignment="1">
      <alignment horizontal="right" vertical="center" wrapText="1"/>
    </xf>
    <xf numFmtId="177" fontId="62" fillId="0" borderId="23" xfId="0" applyNumberFormat="1" applyFont="1" applyFill="1" applyBorder="1" applyAlignment="1">
      <alignment horizontal="right" vertical="center" wrapText="1"/>
    </xf>
    <xf numFmtId="177" fontId="62" fillId="0" borderId="41" xfId="0" applyNumberFormat="1" applyFont="1" applyFill="1" applyBorder="1" applyAlignment="1">
      <alignment vertical="center" wrapText="1"/>
    </xf>
    <xf numFmtId="177" fontId="62" fillId="0" borderId="25" xfId="0" applyNumberFormat="1" applyFont="1" applyFill="1" applyBorder="1" applyAlignment="1">
      <alignment vertical="center" wrapText="1"/>
    </xf>
    <xf numFmtId="177" fontId="62" fillId="0" borderId="25" xfId="0" applyNumberFormat="1" applyFont="1" applyFill="1" applyBorder="1" applyAlignment="1">
      <alignment horizontal="right" vertical="center" wrapText="1"/>
    </xf>
    <xf numFmtId="0" fontId="64" fillId="0" borderId="13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4" fontId="73" fillId="0" borderId="44" xfId="0" applyNumberFormat="1" applyFont="1" applyFill="1" applyBorder="1" applyAlignment="1">
      <alignment vertical="center" wrapText="1"/>
    </xf>
    <xf numFmtId="177" fontId="62" fillId="28" borderId="20" xfId="0" applyNumberFormat="1" applyFont="1" applyFill="1" applyBorder="1" applyAlignment="1">
      <alignment vertical="center" wrapText="1"/>
    </xf>
    <xf numFmtId="177" fontId="62" fillId="28" borderId="22" xfId="0" applyNumberFormat="1" applyFont="1" applyFill="1" applyBorder="1" applyAlignment="1">
      <alignment vertical="center" wrapText="1"/>
    </xf>
    <xf numFmtId="2" fontId="62" fillId="28" borderId="22" xfId="0" applyNumberFormat="1" applyFont="1" applyFill="1" applyBorder="1" applyAlignment="1">
      <alignment vertical="center" wrapText="1"/>
    </xf>
    <xf numFmtId="2" fontId="62" fillId="28" borderId="25" xfId="0" applyNumberFormat="1" applyFont="1" applyFill="1" applyBorder="1" applyAlignment="1">
      <alignment vertical="center" wrapText="1"/>
    </xf>
    <xf numFmtId="176" fontId="62" fillId="0" borderId="39" xfId="0" applyNumberFormat="1" applyFont="1" applyFill="1" applyBorder="1" applyAlignment="1">
      <alignment vertical="center" wrapText="1"/>
    </xf>
    <xf numFmtId="176" fontId="62" fillId="0" borderId="22" xfId="0" applyNumberFormat="1" applyFont="1" applyFill="1" applyBorder="1" applyAlignment="1">
      <alignment vertical="center" wrapText="1"/>
    </xf>
    <xf numFmtId="176" fontId="62" fillId="0" borderId="25" xfId="0" applyNumberFormat="1" applyFont="1" applyFill="1" applyBorder="1" applyAlignment="1">
      <alignment vertical="center" wrapText="1"/>
    </xf>
    <xf numFmtId="0" fontId="62" fillId="0" borderId="39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  <xf numFmtId="0" fontId="78" fillId="0" borderId="28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right" vertical="center" wrapText="1"/>
    </xf>
    <xf numFmtId="0" fontId="62" fillId="0" borderId="13" xfId="0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right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8" fillId="0" borderId="36" xfId="0" applyFont="1" applyFill="1" applyBorder="1" applyAlignment="1">
      <alignment horizontal="left" vertical="center"/>
    </xf>
    <xf numFmtId="0" fontId="78" fillId="0" borderId="31" xfId="0" applyFont="1" applyFill="1" applyBorder="1" applyAlignment="1">
      <alignment horizontal="left" vertical="center"/>
    </xf>
    <xf numFmtId="0" fontId="78" fillId="0" borderId="33" xfId="0" applyFont="1" applyFill="1" applyBorder="1" applyAlignment="1">
      <alignment horizontal="left" vertical="center"/>
    </xf>
    <xf numFmtId="0" fontId="78" fillId="0" borderId="12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center"/>
    </xf>
    <xf numFmtId="0" fontId="78" fillId="0" borderId="34" xfId="0" applyFont="1" applyFill="1" applyBorder="1" applyAlignment="1">
      <alignment horizontal="left" vertical="center"/>
    </xf>
    <xf numFmtId="0" fontId="78" fillId="0" borderId="35" xfId="0" applyFont="1" applyFill="1" applyBorder="1" applyAlignment="1">
      <alignment horizontal="left" vertical="center"/>
    </xf>
    <xf numFmtId="0" fontId="78" fillId="0" borderId="27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62" fillId="0" borderId="17" xfId="0" applyFont="1" applyFill="1" applyBorder="1" applyAlignment="1">
      <alignment horizontal="right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340"/>
  <sheetViews>
    <sheetView tabSelected="1" view="pageBreakPreview" topLeftCell="A179" zoomScale="62" zoomScaleNormal="75" zoomScaleSheetLayoutView="62" workbookViewId="0">
      <selection activeCell="H52" sqref="H52"/>
    </sheetView>
  </sheetViews>
  <sheetFormatPr defaultRowHeight="30"/>
  <cols>
    <col min="1" max="1" width="86.42578125" style="7" customWidth="1"/>
    <col min="2" max="2" width="10.85546875" style="8" customWidth="1"/>
    <col min="3" max="3" width="15" style="8" customWidth="1"/>
    <col min="4" max="4" width="19.28515625" style="8" customWidth="1"/>
    <col min="5" max="5" width="18.42578125" style="196" customWidth="1"/>
    <col min="6" max="6" width="17.85546875" style="7" customWidth="1"/>
    <col min="7" max="7" width="18" style="7" customWidth="1"/>
    <col min="8" max="8" width="18.5703125" style="7" customWidth="1"/>
    <col min="9" max="9" width="18.140625" style="197" customWidth="1"/>
    <col min="10" max="10" width="18.85546875" style="7" customWidth="1"/>
    <col min="11" max="11" width="29.7109375" style="7" customWidth="1"/>
    <col min="12" max="12" width="9.140625" style="1" hidden="1" customWidth="1"/>
    <col min="13" max="13" width="9.7109375" style="1" bestFit="1" customWidth="1"/>
    <col min="14" max="16384" width="9.140625" style="1"/>
  </cols>
  <sheetData>
    <row r="1" spans="1:12" s="5" customFormat="1" ht="46.5" customHeight="1">
      <c r="B1" s="6"/>
      <c r="C1" s="6"/>
      <c r="D1" s="6"/>
      <c r="E1" s="6"/>
      <c r="G1" s="341" t="s">
        <v>206</v>
      </c>
      <c r="H1" s="341"/>
      <c r="I1" s="341"/>
      <c r="J1" s="341"/>
      <c r="K1" s="341"/>
    </row>
    <row r="2" spans="1:12" s="2" customFormat="1" ht="20.25" customHeight="1">
      <c r="A2" s="28"/>
      <c r="B2" s="29"/>
      <c r="C2" s="29"/>
      <c r="D2" s="29"/>
      <c r="E2" s="29"/>
      <c r="F2" s="28"/>
      <c r="G2" s="30"/>
      <c r="H2" s="30"/>
      <c r="I2" s="30"/>
      <c r="J2" s="30"/>
      <c r="K2" s="30"/>
    </row>
    <row r="3" spans="1:12" s="2" customFormat="1" ht="19.5">
      <c r="A3" s="28"/>
      <c r="B3" s="29"/>
      <c r="C3" s="29"/>
      <c r="D3" s="29"/>
      <c r="E3" s="29"/>
      <c r="F3" s="28"/>
      <c r="G3" s="28" t="s">
        <v>37</v>
      </c>
      <c r="H3" s="28"/>
      <c r="I3" s="28"/>
      <c r="J3" s="28"/>
      <c r="K3" s="28"/>
    </row>
    <row r="4" spans="1:12" s="2" customFormat="1" ht="24" customHeight="1">
      <c r="A4" s="28" t="s">
        <v>31</v>
      </c>
      <c r="B4" s="29"/>
      <c r="C4" s="29"/>
      <c r="D4" s="29"/>
      <c r="E4" s="29"/>
      <c r="F4" s="28"/>
      <c r="G4" s="28"/>
      <c r="H4" s="28"/>
      <c r="I4" s="28"/>
      <c r="J4" s="28"/>
      <c r="K4" s="28"/>
    </row>
    <row r="5" spans="1:12" s="2" customFormat="1" ht="24" customHeight="1">
      <c r="A5" s="28" t="s">
        <v>207</v>
      </c>
      <c r="B5" s="29"/>
      <c r="C5" s="29"/>
      <c r="D5" s="29"/>
      <c r="E5" s="29"/>
      <c r="F5" s="28"/>
      <c r="G5" s="28" t="s">
        <v>38</v>
      </c>
      <c r="H5" s="28"/>
      <c r="I5" s="28"/>
      <c r="J5" s="28"/>
      <c r="K5" s="28" t="s">
        <v>295</v>
      </c>
    </row>
    <row r="6" spans="1:12" s="2" customFormat="1" ht="24" customHeight="1">
      <c r="A6" s="28" t="s">
        <v>40</v>
      </c>
      <c r="B6" s="29"/>
      <c r="C6" s="29"/>
      <c r="D6" s="29"/>
      <c r="E6" s="29"/>
      <c r="F6" s="28"/>
      <c r="G6" s="28"/>
      <c r="H6" s="28"/>
      <c r="I6" s="28"/>
      <c r="J6" s="28"/>
      <c r="K6" s="28"/>
    </row>
    <row r="7" spans="1:12" s="2" customFormat="1" ht="24" customHeight="1" thickBot="1">
      <c r="A7" s="28" t="s">
        <v>293</v>
      </c>
      <c r="B7" s="29"/>
      <c r="C7" s="29"/>
      <c r="D7" s="29"/>
      <c r="E7" s="29"/>
      <c r="F7" s="28"/>
      <c r="G7" s="28"/>
      <c r="H7" s="28"/>
      <c r="I7" s="28"/>
      <c r="J7" s="28"/>
      <c r="K7" s="28"/>
    </row>
    <row r="8" spans="1:12" s="2" customFormat="1" ht="24" customHeight="1">
      <c r="A8" s="28" t="s">
        <v>30</v>
      </c>
      <c r="B8" s="29"/>
      <c r="C8" s="29"/>
      <c r="D8" s="29"/>
      <c r="E8" s="29"/>
      <c r="F8" s="28"/>
      <c r="G8" s="28"/>
      <c r="H8" s="28"/>
      <c r="I8" s="342" t="s">
        <v>20</v>
      </c>
      <c r="J8" s="343"/>
      <c r="K8" s="84"/>
      <c r="L8" s="85" t="s">
        <v>19</v>
      </c>
    </row>
    <row r="9" spans="1:12" s="2" customFormat="1" ht="24" customHeight="1">
      <c r="A9" s="28" t="s">
        <v>31</v>
      </c>
      <c r="B9" s="29"/>
      <c r="C9" s="29"/>
      <c r="D9" s="29"/>
      <c r="E9" s="29"/>
      <c r="F9" s="28"/>
      <c r="G9" s="28"/>
      <c r="H9" s="28"/>
      <c r="I9" s="344" t="s">
        <v>21</v>
      </c>
      <c r="J9" s="345"/>
      <c r="K9" s="86"/>
      <c r="L9" s="85"/>
    </row>
    <row r="10" spans="1:12" s="2" customFormat="1" ht="24" customHeight="1">
      <c r="A10" s="28" t="s">
        <v>39</v>
      </c>
      <c r="B10" s="29"/>
      <c r="C10" s="29"/>
      <c r="D10" s="29"/>
      <c r="E10" s="29"/>
      <c r="F10" s="28"/>
      <c r="G10" s="28"/>
      <c r="H10" s="28"/>
      <c r="I10" s="344" t="s">
        <v>22</v>
      </c>
      <c r="J10" s="345"/>
      <c r="K10" s="86"/>
      <c r="L10" s="85"/>
    </row>
    <row r="11" spans="1:12" s="2" customFormat="1" ht="24" customHeight="1">
      <c r="A11" s="28" t="s">
        <v>40</v>
      </c>
      <c r="B11" s="29"/>
      <c r="C11" s="29"/>
      <c r="D11" s="29"/>
      <c r="E11" s="29"/>
      <c r="F11" s="28"/>
      <c r="G11" s="28"/>
      <c r="H11" s="28"/>
      <c r="I11" s="344" t="s">
        <v>23</v>
      </c>
      <c r="J11" s="345"/>
      <c r="K11" s="87" t="s">
        <v>19</v>
      </c>
      <c r="L11" s="85"/>
    </row>
    <row r="12" spans="1:12" s="2" customFormat="1" ht="24" customHeight="1" thickBot="1">
      <c r="A12" s="28" t="s">
        <v>294</v>
      </c>
      <c r="B12" s="29"/>
      <c r="C12" s="29"/>
      <c r="D12" s="29"/>
      <c r="E12" s="29"/>
      <c r="F12" s="28"/>
      <c r="G12" s="28"/>
      <c r="H12" s="28"/>
      <c r="I12" s="348" t="s">
        <v>24</v>
      </c>
      <c r="J12" s="349"/>
      <c r="K12" s="88"/>
      <c r="L12" s="85"/>
    </row>
    <row r="13" spans="1:12" s="2" customFormat="1" ht="19.5">
      <c r="A13" s="28" t="s">
        <v>30</v>
      </c>
      <c r="B13" s="29"/>
      <c r="C13" s="29"/>
      <c r="D13" s="29"/>
      <c r="E13" s="29"/>
      <c r="F13" s="28"/>
      <c r="G13" s="28"/>
      <c r="H13" s="28"/>
      <c r="I13" s="28"/>
      <c r="J13" s="28"/>
      <c r="K13" s="28"/>
    </row>
    <row r="14" spans="1:12" s="2" customFormat="1" ht="18" customHeight="1" thickBot="1">
      <c r="A14" s="28"/>
      <c r="B14" s="351"/>
      <c r="C14" s="351"/>
      <c r="D14" s="351"/>
      <c r="E14" s="351"/>
      <c r="F14" s="351"/>
      <c r="G14" s="28"/>
      <c r="H14" s="28"/>
      <c r="I14" s="350"/>
      <c r="J14" s="350"/>
      <c r="K14" s="28"/>
    </row>
    <row r="15" spans="1:12" s="2" customFormat="1" ht="18" customHeight="1" thickBot="1">
      <c r="A15" s="89" t="s">
        <v>41</v>
      </c>
      <c r="B15" s="353">
        <v>2021</v>
      </c>
      <c r="C15" s="354"/>
      <c r="D15" s="354"/>
      <c r="E15" s="354"/>
      <c r="F15" s="354"/>
      <c r="G15" s="354"/>
      <c r="H15" s="355"/>
      <c r="I15" s="339" t="s">
        <v>15</v>
      </c>
      <c r="J15" s="352"/>
      <c r="K15" s="340"/>
      <c r="L15" s="90"/>
    </row>
    <row r="16" spans="1:12" s="2" customFormat="1" ht="18" customHeight="1" thickBot="1">
      <c r="A16" s="91" t="s">
        <v>42</v>
      </c>
      <c r="B16" s="334" t="s">
        <v>281</v>
      </c>
      <c r="C16" s="335"/>
      <c r="D16" s="335"/>
      <c r="E16" s="335"/>
      <c r="F16" s="335"/>
      <c r="G16" s="335"/>
      <c r="H16" s="336"/>
      <c r="I16" s="329" t="s">
        <v>43</v>
      </c>
      <c r="J16" s="330"/>
      <c r="K16" s="92" t="s">
        <v>288</v>
      </c>
      <c r="L16" s="90"/>
    </row>
    <row r="17" spans="1:12" s="2" customFormat="1" ht="18" customHeight="1" thickBot="1">
      <c r="A17" s="91" t="s">
        <v>44</v>
      </c>
      <c r="B17" s="334"/>
      <c r="C17" s="335"/>
      <c r="D17" s="335"/>
      <c r="E17" s="335"/>
      <c r="F17" s="335"/>
      <c r="G17" s="335"/>
      <c r="H17" s="336"/>
      <c r="I17" s="329" t="s">
        <v>11</v>
      </c>
      <c r="J17" s="330"/>
      <c r="K17" s="93">
        <v>430</v>
      </c>
      <c r="L17" s="90"/>
    </row>
    <row r="18" spans="1:12" s="2" customFormat="1" ht="18" customHeight="1" thickBot="1">
      <c r="A18" s="91" t="s">
        <v>6</v>
      </c>
      <c r="B18" s="334"/>
      <c r="C18" s="335"/>
      <c r="D18" s="335"/>
      <c r="E18" s="335"/>
      <c r="F18" s="335"/>
      <c r="G18" s="335"/>
      <c r="H18" s="336"/>
      <c r="I18" s="329" t="s">
        <v>10</v>
      </c>
      <c r="J18" s="330"/>
      <c r="K18" s="93">
        <v>2610100000</v>
      </c>
      <c r="L18" s="90"/>
    </row>
    <row r="19" spans="1:12" s="2" customFormat="1" ht="18" customHeight="1" thickBot="1">
      <c r="A19" s="91" t="s">
        <v>45</v>
      </c>
      <c r="B19" s="334" t="s">
        <v>282</v>
      </c>
      <c r="C19" s="335"/>
      <c r="D19" s="335"/>
      <c r="E19" s="335"/>
      <c r="F19" s="335"/>
      <c r="G19" s="335"/>
      <c r="H19" s="336"/>
      <c r="I19" s="329" t="s">
        <v>4</v>
      </c>
      <c r="J19" s="330"/>
      <c r="K19" s="93"/>
      <c r="L19" s="90"/>
    </row>
    <row r="20" spans="1:12" s="2" customFormat="1" ht="18" customHeight="1" thickBot="1">
      <c r="A20" s="91" t="s">
        <v>46</v>
      </c>
      <c r="B20" s="334" t="s">
        <v>283</v>
      </c>
      <c r="C20" s="335"/>
      <c r="D20" s="335"/>
      <c r="E20" s="335"/>
      <c r="F20" s="335"/>
      <c r="G20" s="335"/>
      <c r="H20" s="336"/>
      <c r="I20" s="329" t="s">
        <v>3</v>
      </c>
      <c r="J20" s="330"/>
      <c r="K20" s="93"/>
      <c r="L20" s="90"/>
    </row>
    <row r="21" spans="1:12" s="2" customFormat="1" ht="18" customHeight="1" thickBot="1">
      <c r="A21" s="91" t="s">
        <v>47</v>
      </c>
      <c r="B21" s="334" t="s">
        <v>284</v>
      </c>
      <c r="C21" s="335"/>
      <c r="D21" s="335"/>
      <c r="E21" s="335"/>
      <c r="F21" s="335"/>
      <c r="G21" s="335"/>
      <c r="H21" s="336"/>
      <c r="I21" s="329" t="s">
        <v>48</v>
      </c>
      <c r="J21" s="330"/>
      <c r="K21" s="93">
        <v>86.1</v>
      </c>
      <c r="L21" s="90"/>
    </row>
    <row r="22" spans="1:12" s="2" customFormat="1" ht="18" customHeight="1" thickBot="1">
      <c r="A22" s="91" t="s">
        <v>49</v>
      </c>
      <c r="B22" s="334" t="s">
        <v>53</v>
      </c>
      <c r="C22" s="335"/>
      <c r="D22" s="335"/>
      <c r="E22" s="335"/>
      <c r="F22" s="335"/>
      <c r="G22" s="335"/>
      <c r="H22" s="336"/>
      <c r="I22" s="339"/>
      <c r="J22" s="340"/>
      <c r="K22" s="94"/>
      <c r="L22" s="95"/>
    </row>
    <row r="23" spans="1:12" s="2" customFormat="1" ht="18" customHeight="1" thickBot="1">
      <c r="A23" s="91" t="s">
        <v>7</v>
      </c>
      <c r="B23" s="334" t="s">
        <v>285</v>
      </c>
      <c r="C23" s="335"/>
      <c r="D23" s="335"/>
      <c r="E23" s="335"/>
      <c r="F23" s="335"/>
      <c r="G23" s="335"/>
      <c r="H23" s="336"/>
      <c r="I23" s="339"/>
      <c r="J23" s="340"/>
      <c r="K23" s="94"/>
      <c r="L23" s="90"/>
    </row>
    <row r="24" spans="1:12" s="2" customFormat="1" ht="18" customHeight="1" thickBot="1">
      <c r="A24" s="91" t="s">
        <v>208</v>
      </c>
      <c r="B24" s="334">
        <v>357</v>
      </c>
      <c r="C24" s="335"/>
      <c r="D24" s="335"/>
      <c r="E24" s="335"/>
      <c r="F24" s="335"/>
      <c r="G24" s="335"/>
      <c r="H24" s="336"/>
      <c r="I24" s="329" t="s">
        <v>12</v>
      </c>
      <c r="J24" s="330"/>
      <c r="K24" s="94"/>
      <c r="L24" s="90"/>
    </row>
    <row r="25" spans="1:12" s="2" customFormat="1" ht="18" customHeight="1" thickBot="1">
      <c r="A25" s="91" t="s">
        <v>50</v>
      </c>
      <c r="B25" s="334" t="s">
        <v>286</v>
      </c>
      <c r="C25" s="335"/>
      <c r="D25" s="335"/>
      <c r="E25" s="335"/>
      <c r="F25" s="335"/>
      <c r="G25" s="335"/>
      <c r="H25" s="336"/>
      <c r="I25" s="329" t="s">
        <v>13</v>
      </c>
      <c r="J25" s="330"/>
      <c r="K25" s="94"/>
      <c r="L25" s="90"/>
    </row>
    <row r="26" spans="1:12" s="2" customFormat="1" ht="18" customHeight="1" thickBot="1">
      <c r="A26" s="91" t="s">
        <v>51</v>
      </c>
      <c r="B26" s="334" t="s">
        <v>287</v>
      </c>
      <c r="C26" s="335"/>
      <c r="D26" s="335"/>
      <c r="E26" s="335"/>
      <c r="F26" s="335"/>
      <c r="G26" s="335"/>
      <c r="H26" s="336"/>
      <c r="I26" s="96"/>
      <c r="J26" s="96"/>
      <c r="K26" s="96"/>
      <c r="L26" s="95"/>
    </row>
    <row r="27" spans="1:12" s="2" customFormat="1" ht="18" customHeight="1" thickBot="1">
      <c r="A27" s="91" t="s">
        <v>52</v>
      </c>
      <c r="B27" s="334" t="s">
        <v>290</v>
      </c>
      <c r="C27" s="335"/>
      <c r="D27" s="335"/>
      <c r="E27" s="335"/>
      <c r="F27" s="335"/>
      <c r="G27" s="335"/>
      <c r="H27" s="336"/>
      <c r="I27" s="28"/>
      <c r="J27" s="28"/>
      <c r="K27" s="28"/>
    </row>
    <row r="28" spans="1:12" s="2" customFormat="1" ht="15" customHeight="1">
      <c r="A28" s="97"/>
      <c r="B28" s="4"/>
      <c r="C28" s="4"/>
      <c r="D28" s="4"/>
      <c r="E28" s="4"/>
    </row>
    <row r="29" spans="1:12" s="2" customFormat="1" ht="47.25" customHeight="1">
      <c r="A29" s="331" t="s">
        <v>291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</row>
    <row r="30" spans="1:12" s="2" customFormat="1" ht="28.5" customHeight="1" thickBot="1">
      <c r="A30" s="3"/>
      <c r="B30" s="11"/>
      <c r="C30" s="11"/>
      <c r="D30" s="11"/>
      <c r="E30" s="11"/>
      <c r="F30" s="11"/>
      <c r="G30" s="98"/>
      <c r="H30" s="11"/>
      <c r="I30" s="11"/>
      <c r="J30" s="11"/>
      <c r="K30" s="11"/>
      <c r="L30" s="11" t="s">
        <v>25</v>
      </c>
    </row>
    <row r="31" spans="1:12" s="10" customFormat="1" ht="20.100000000000001" customHeight="1" thickBot="1">
      <c r="A31" s="323" t="s">
        <v>16</v>
      </c>
      <c r="B31" s="325" t="s">
        <v>210</v>
      </c>
      <c r="C31" s="337" t="s">
        <v>211</v>
      </c>
      <c r="D31" s="327" t="s">
        <v>292</v>
      </c>
      <c r="E31" s="327"/>
      <c r="F31" s="327"/>
      <c r="G31" s="328"/>
      <c r="H31" s="327" t="s">
        <v>86</v>
      </c>
      <c r="I31" s="327"/>
      <c r="J31" s="327"/>
      <c r="K31" s="328"/>
      <c r="L31" s="332" t="s">
        <v>14</v>
      </c>
    </row>
    <row r="32" spans="1:12" s="10" customFormat="1" ht="70.5" customHeight="1" thickBot="1">
      <c r="A32" s="324"/>
      <c r="B32" s="326"/>
      <c r="C32" s="338"/>
      <c r="D32" s="99" t="s">
        <v>87</v>
      </c>
      <c r="E32" s="99" t="s">
        <v>88</v>
      </c>
      <c r="F32" s="99" t="s">
        <v>89</v>
      </c>
      <c r="G32" s="99" t="s">
        <v>90</v>
      </c>
      <c r="H32" s="99" t="s">
        <v>87</v>
      </c>
      <c r="I32" s="99" t="s">
        <v>88</v>
      </c>
      <c r="J32" s="99" t="s">
        <v>89</v>
      </c>
      <c r="K32" s="100" t="s">
        <v>280</v>
      </c>
      <c r="L32" s="333"/>
    </row>
    <row r="33" spans="1:12" s="10" customFormat="1" ht="20.100000000000001" customHeight="1" thickBot="1">
      <c r="A33" s="32">
        <v>1</v>
      </c>
      <c r="B33" s="33">
        <v>2</v>
      </c>
      <c r="C33" s="45">
        <v>3</v>
      </c>
      <c r="D33" s="101">
        <v>3</v>
      </c>
      <c r="E33" s="102">
        <v>4</v>
      </c>
      <c r="F33" s="102">
        <v>5</v>
      </c>
      <c r="G33" s="102">
        <v>6</v>
      </c>
      <c r="H33" s="102">
        <v>7</v>
      </c>
      <c r="I33" s="102">
        <v>8</v>
      </c>
      <c r="J33" s="102">
        <v>9</v>
      </c>
      <c r="K33" s="102">
        <v>10</v>
      </c>
      <c r="L33" s="103">
        <v>11</v>
      </c>
    </row>
    <row r="34" spans="1:12" s="12" customFormat="1" ht="22.5" customHeight="1" thickBot="1">
      <c r="A34" s="104" t="s">
        <v>55</v>
      </c>
      <c r="B34" s="105">
        <v>1</v>
      </c>
      <c r="C34" s="106">
        <v>1000</v>
      </c>
      <c r="D34" s="107"/>
      <c r="E34" s="108"/>
      <c r="F34" s="168"/>
      <c r="G34" s="95"/>
      <c r="H34" s="169"/>
      <c r="I34" s="170"/>
      <c r="J34" s="171"/>
      <c r="K34" s="170"/>
      <c r="L34" s="109"/>
    </row>
    <row r="35" spans="1:12" s="13" customFormat="1" ht="19.5" customHeight="1" thickBot="1">
      <c r="A35" s="110" t="s">
        <v>212</v>
      </c>
      <c r="B35" s="79">
        <f>B34+1</f>
        <v>2</v>
      </c>
      <c r="C35" s="106">
        <v>1010</v>
      </c>
      <c r="D35" s="230">
        <f>D36+D37+D38+D42+D43</f>
        <v>42921.8</v>
      </c>
      <c r="E35" s="134">
        <f>E36+E37+E38+E42+E43</f>
        <v>49707.3</v>
      </c>
      <c r="F35" s="231">
        <f t="shared" ref="F35:F40" si="0">D35-E35</f>
        <v>-6785.5</v>
      </c>
      <c r="G35" s="153">
        <f>E35/D35*100-100</f>
        <v>15.808982847876834</v>
      </c>
      <c r="H35" s="232">
        <f>H36+H37+H38+H42+H43</f>
        <v>146801.30000000002</v>
      </c>
      <c r="I35" s="233">
        <f>I36+I37+I38+I42+I43</f>
        <v>144571.4</v>
      </c>
      <c r="J35" s="135">
        <f t="shared" ref="J35:J41" si="1">H35-I35</f>
        <v>2229.9000000000233</v>
      </c>
      <c r="K35" s="81">
        <f t="shared" ref="K35:K41" si="2">I35/H35*100-100</f>
        <v>-1.518991998027289</v>
      </c>
      <c r="L35" s="111"/>
    </row>
    <row r="36" spans="1:12" s="14" customFormat="1" ht="18" customHeight="1">
      <c r="A36" s="112" t="s">
        <v>209</v>
      </c>
      <c r="B36" s="113">
        <f t="shared" ref="B36:B99" si="3">B35+1</f>
        <v>3</v>
      </c>
      <c r="C36" s="114">
        <v>1020</v>
      </c>
      <c r="D36" s="67">
        <v>0</v>
      </c>
      <c r="E36" s="59">
        <v>1779.7</v>
      </c>
      <c r="F36" s="59">
        <f t="shared" si="0"/>
        <v>-1779.7</v>
      </c>
      <c r="G36" s="70">
        <v>0</v>
      </c>
      <c r="H36" s="59">
        <v>2598.6</v>
      </c>
      <c r="I36" s="59">
        <v>2598.3000000000002</v>
      </c>
      <c r="J36" s="57">
        <f t="shared" si="1"/>
        <v>0.29999999999972715</v>
      </c>
      <c r="K36" s="234">
        <v>0</v>
      </c>
      <c r="L36" s="115"/>
    </row>
    <row r="37" spans="1:12" s="14" customFormat="1" ht="37.5">
      <c r="A37" s="112" t="s">
        <v>91</v>
      </c>
      <c r="B37" s="116">
        <f t="shared" si="3"/>
        <v>4</v>
      </c>
      <c r="C37" s="114">
        <v>1030</v>
      </c>
      <c r="D37" s="68">
        <v>35779.9</v>
      </c>
      <c r="E37" s="60">
        <v>35779.9</v>
      </c>
      <c r="F37" s="60">
        <f t="shared" si="0"/>
        <v>0</v>
      </c>
      <c r="G37" s="61">
        <f t="shared" ref="G37:G47" si="4">E37/D37*100-100</f>
        <v>0</v>
      </c>
      <c r="H37" s="60">
        <v>108917.5</v>
      </c>
      <c r="I37" s="60">
        <v>108917.5</v>
      </c>
      <c r="J37" s="58">
        <f t="shared" si="1"/>
        <v>0</v>
      </c>
      <c r="K37" s="235">
        <f t="shared" si="2"/>
        <v>0</v>
      </c>
      <c r="L37" s="115"/>
    </row>
    <row r="38" spans="1:12" s="14" customFormat="1" ht="18.75">
      <c r="A38" s="112" t="s">
        <v>131</v>
      </c>
      <c r="B38" s="116">
        <f t="shared" si="3"/>
        <v>5</v>
      </c>
      <c r="C38" s="114">
        <v>1040</v>
      </c>
      <c r="D38" s="236">
        <f t="shared" ref="D38" si="5">D39+D40+D41</f>
        <v>2773</v>
      </c>
      <c r="E38" s="68">
        <f>E39+E40+E41</f>
        <v>7778.8</v>
      </c>
      <c r="F38" s="60">
        <f t="shared" si="0"/>
        <v>-5005.8</v>
      </c>
      <c r="G38" s="61">
        <f t="shared" si="4"/>
        <v>180.51929318427693</v>
      </c>
      <c r="H38" s="60">
        <f>H39+H40+H41</f>
        <v>23955.599999999999</v>
      </c>
      <c r="I38" s="60">
        <f>I39+I40+I41</f>
        <v>22327</v>
      </c>
      <c r="J38" s="58">
        <f t="shared" si="1"/>
        <v>1628.5999999999985</v>
      </c>
      <c r="K38" s="235">
        <f t="shared" si="2"/>
        <v>-6.7984103925595605</v>
      </c>
      <c r="L38" s="117"/>
    </row>
    <row r="39" spans="1:12" s="14" customFormat="1" ht="18" customHeight="1">
      <c r="A39" s="118" t="s">
        <v>132</v>
      </c>
      <c r="B39" s="116">
        <f t="shared" si="3"/>
        <v>6</v>
      </c>
      <c r="C39" s="119" t="s">
        <v>133</v>
      </c>
      <c r="D39" s="236">
        <v>2197.4</v>
      </c>
      <c r="E39" s="60">
        <v>5617.7</v>
      </c>
      <c r="F39" s="60">
        <f t="shared" si="0"/>
        <v>-3420.2999999999997</v>
      </c>
      <c r="G39" s="61">
        <f t="shared" si="4"/>
        <v>155.6521343405843</v>
      </c>
      <c r="H39" s="60">
        <v>7141.8</v>
      </c>
      <c r="I39" s="60">
        <v>6450.5</v>
      </c>
      <c r="J39" s="58">
        <f t="shared" si="1"/>
        <v>691.30000000000018</v>
      </c>
      <c r="K39" s="235">
        <f t="shared" si="2"/>
        <v>-9.6796325856226701</v>
      </c>
      <c r="L39" s="117"/>
    </row>
    <row r="40" spans="1:12" s="14" customFormat="1" ht="18" customHeight="1">
      <c r="A40" s="118" t="s">
        <v>134</v>
      </c>
      <c r="B40" s="116">
        <f t="shared" si="3"/>
        <v>7</v>
      </c>
      <c r="C40" s="119" t="s">
        <v>135</v>
      </c>
      <c r="D40" s="236">
        <v>0</v>
      </c>
      <c r="E40" s="60">
        <v>1072.4000000000001</v>
      </c>
      <c r="F40" s="60">
        <f t="shared" si="0"/>
        <v>-1072.4000000000001</v>
      </c>
      <c r="G40" s="61">
        <v>0</v>
      </c>
      <c r="H40" s="60">
        <v>13381.5</v>
      </c>
      <c r="I40" s="60">
        <v>12884.8</v>
      </c>
      <c r="J40" s="58">
        <f t="shared" si="1"/>
        <v>496.70000000000073</v>
      </c>
      <c r="K40" s="235">
        <f t="shared" si="2"/>
        <v>-3.7118409744796992</v>
      </c>
      <c r="L40" s="117"/>
    </row>
    <row r="41" spans="1:12" s="14" customFormat="1" ht="18" customHeight="1" thickBot="1">
      <c r="A41" s="118" t="s">
        <v>136</v>
      </c>
      <c r="B41" s="116">
        <f t="shared" si="3"/>
        <v>8</v>
      </c>
      <c r="C41" s="119" t="s">
        <v>137</v>
      </c>
      <c r="D41" s="236">
        <v>575.6</v>
      </c>
      <c r="E41" s="60">
        <v>1088.7</v>
      </c>
      <c r="F41" s="66">
        <f>D41-E41</f>
        <v>-513.1</v>
      </c>
      <c r="G41" s="61">
        <f>E41/D41*100-100</f>
        <v>89.141765114662974</v>
      </c>
      <c r="H41" s="60">
        <v>3432.3</v>
      </c>
      <c r="I41" s="66">
        <v>2991.7</v>
      </c>
      <c r="J41" s="58">
        <f t="shared" si="1"/>
        <v>440.60000000000036</v>
      </c>
      <c r="K41" s="72">
        <f t="shared" si="2"/>
        <v>-12.836873233691705</v>
      </c>
      <c r="L41" s="117"/>
    </row>
    <row r="42" spans="1:12" s="14" customFormat="1" ht="18" customHeight="1">
      <c r="A42" s="120" t="s">
        <v>138</v>
      </c>
      <c r="B42" s="116">
        <f t="shared" si="3"/>
        <v>9</v>
      </c>
      <c r="C42" s="114">
        <v>1050</v>
      </c>
      <c r="D42" s="237">
        <v>0</v>
      </c>
      <c r="E42" s="60">
        <v>0</v>
      </c>
      <c r="F42" s="83">
        <v>0</v>
      </c>
      <c r="G42" s="61">
        <v>0</v>
      </c>
      <c r="H42" s="60">
        <v>0</v>
      </c>
      <c r="I42" s="83">
        <v>0</v>
      </c>
      <c r="J42" s="58">
        <v>0</v>
      </c>
      <c r="K42" s="74">
        <v>0</v>
      </c>
      <c r="L42" s="117"/>
    </row>
    <row r="43" spans="1:12" s="14" customFormat="1" ht="18" customHeight="1">
      <c r="A43" s="120" t="s">
        <v>54</v>
      </c>
      <c r="B43" s="116">
        <f t="shared" si="3"/>
        <v>10</v>
      </c>
      <c r="C43" s="114">
        <v>1060</v>
      </c>
      <c r="D43" s="68">
        <f>D46+D47+D48+D44+D45</f>
        <v>4368.8999999999996</v>
      </c>
      <c r="E43" s="68">
        <f>E46+E47+E48+E44+E45</f>
        <v>4368.8999999999996</v>
      </c>
      <c r="F43" s="60">
        <f t="shared" ref="F43:F48" si="6">D43-E43</f>
        <v>0</v>
      </c>
      <c r="G43" s="61">
        <f t="shared" si="4"/>
        <v>0</v>
      </c>
      <c r="H43" s="60">
        <f>H47+H48+H46+H44+H45</f>
        <v>11329.600000000002</v>
      </c>
      <c r="I43" s="60">
        <f>I47+I48+I46+I44+I45</f>
        <v>10728.600000000002</v>
      </c>
      <c r="J43" s="58">
        <f>H43-I43</f>
        <v>601</v>
      </c>
      <c r="K43" s="235">
        <f>I43/H43*100-100</f>
        <v>-5.3046886033046121</v>
      </c>
      <c r="L43" s="117"/>
    </row>
    <row r="44" spans="1:12" s="14" customFormat="1" ht="18" customHeight="1" thickBot="1">
      <c r="A44" s="118" t="s">
        <v>26</v>
      </c>
      <c r="B44" s="116">
        <f t="shared" si="3"/>
        <v>11</v>
      </c>
      <c r="C44" s="119" t="s">
        <v>94</v>
      </c>
      <c r="D44" s="68">
        <v>0</v>
      </c>
      <c r="E44" s="60">
        <v>0</v>
      </c>
      <c r="F44" s="60">
        <f t="shared" ref="F44" si="7">D44-E44</f>
        <v>0</v>
      </c>
      <c r="G44" s="61">
        <v>0</v>
      </c>
      <c r="H44" s="68">
        <v>0</v>
      </c>
      <c r="I44" s="60">
        <v>0</v>
      </c>
      <c r="J44" s="58">
        <f>H44-I44</f>
        <v>0</v>
      </c>
      <c r="K44" s="235">
        <v>0</v>
      </c>
      <c r="L44" s="121"/>
    </row>
    <row r="45" spans="1:12" s="13" customFormat="1" ht="18" customHeight="1" thickBot="1">
      <c r="A45" s="118" t="s">
        <v>27</v>
      </c>
      <c r="B45" s="116">
        <f t="shared" si="3"/>
        <v>12</v>
      </c>
      <c r="C45" s="119" t="s">
        <v>139</v>
      </c>
      <c r="D45" s="68">
        <v>0</v>
      </c>
      <c r="E45" s="60">
        <v>0</v>
      </c>
      <c r="F45" s="60">
        <v>0</v>
      </c>
      <c r="G45" s="61">
        <v>0</v>
      </c>
      <c r="H45" s="68">
        <v>0</v>
      </c>
      <c r="I45" s="167">
        <v>0</v>
      </c>
      <c r="J45" s="58">
        <f>H45-I45</f>
        <v>0</v>
      </c>
      <c r="K45" s="235"/>
      <c r="L45" s="122"/>
    </row>
    <row r="46" spans="1:12" s="14" customFormat="1" ht="18" customHeight="1" thickBot="1">
      <c r="A46" s="118" t="s">
        <v>213</v>
      </c>
      <c r="B46" s="116">
        <f t="shared" si="3"/>
        <v>13</v>
      </c>
      <c r="C46" s="119" t="s">
        <v>140</v>
      </c>
      <c r="D46" s="68">
        <v>0</v>
      </c>
      <c r="E46" s="60">
        <v>0</v>
      </c>
      <c r="F46" s="60">
        <f t="shared" si="6"/>
        <v>0</v>
      </c>
      <c r="G46" s="61">
        <v>0</v>
      </c>
      <c r="H46" s="68">
        <v>214.2</v>
      </c>
      <c r="I46" s="60">
        <v>214.2</v>
      </c>
      <c r="J46" s="58">
        <f>H46-I46</f>
        <v>0</v>
      </c>
      <c r="K46" s="235">
        <f>I46/H46*100-100</f>
        <v>0</v>
      </c>
      <c r="L46" s="123"/>
    </row>
    <row r="47" spans="1:12" s="14" customFormat="1" ht="18" customHeight="1">
      <c r="A47" s="124" t="s">
        <v>92</v>
      </c>
      <c r="B47" s="116">
        <f t="shared" si="3"/>
        <v>14</v>
      </c>
      <c r="C47" s="119" t="s">
        <v>141</v>
      </c>
      <c r="D47" s="68">
        <v>80.5</v>
      </c>
      <c r="E47" s="60">
        <v>80.5</v>
      </c>
      <c r="F47" s="60">
        <f t="shared" si="6"/>
        <v>0</v>
      </c>
      <c r="G47" s="61">
        <f t="shared" si="4"/>
        <v>0</v>
      </c>
      <c r="H47" s="68">
        <v>558.70000000000005</v>
      </c>
      <c r="I47" s="60">
        <v>558.70000000000005</v>
      </c>
      <c r="J47" s="58">
        <f>H47-I47</f>
        <v>0</v>
      </c>
      <c r="K47" s="235">
        <f>I47/H47*100-100</f>
        <v>0</v>
      </c>
      <c r="L47" s="115"/>
    </row>
    <row r="48" spans="1:12" s="14" customFormat="1" ht="18" customHeight="1">
      <c r="A48" s="125" t="s">
        <v>142</v>
      </c>
      <c r="B48" s="116">
        <f t="shared" si="3"/>
        <v>15</v>
      </c>
      <c r="C48" s="126" t="s">
        <v>143</v>
      </c>
      <c r="D48" s="68">
        <v>4288.3999999999996</v>
      </c>
      <c r="E48" s="60">
        <v>4288.3999999999996</v>
      </c>
      <c r="F48" s="60">
        <f t="shared" si="6"/>
        <v>0</v>
      </c>
      <c r="G48" s="61">
        <v>0</v>
      </c>
      <c r="H48" s="68">
        <v>10556.7</v>
      </c>
      <c r="I48" s="60">
        <v>9955.7000000000007</v>
      </c>
      <c r="J48" s="60">
        <f t="shared" ref="J48" si="8">H48-I48</f>
        <v>601</v>
      </c>
      <c r="K48" s="61">
        <f>I48/H48*100-100</f>
        <v>-5.6930669622135639</v>
      </c>
      <c r="L48" s="117"/>
    </row>
    <row r="49" spans="1:12" s="14" customFormat="1" ht="36" customHeight="1">
      <c r="A49" s="127" t="s">
        <v>214</v>
      </c>
      <c r="B49" s="116">
        <f t="shared" si="3"/>
        <v>16</v>
      </c>
      <c r="C49" s="128" t="s">
        <v>215</v>
      </c>
      <c r="D49" s="129"/>
      <c r="E49" s="206"/>
      <c r="F49" s="173"/>
      <c r="G49" s="172"/>
      <c r="H49" s="143"/>
      <c r="I49" s="143"/>
      <c r="J49" s="174"/>
      <c r="K49" s="143"/>
      <c r="L49" s="117"/>
    </row>
    <row r="50" spans="1:12" s="14" customFormat="1" ht="42" customHeight="1">
      <c r="A50" s="118" t="s">
        <v>145</v>
      </c>
      <c r="B50" s="130">
        <f t="shared" si="3"/>
        <v>17</v>
      </c>
      <c r="C50" s="119" t="s">
        <v>144</v>
      </c>
      <c r="D50" s="129"/>
      <c r="E50" s="206"/>
      <c r="F50" s="173"/>
      <c r="G50" s="172"/>
      <c r="H50" s="143"/>
      <c r="I50" s="143"/>
      <c r="J50" s="174"/>
      <c r="K50" s="143"/>
      <c r="L50" s="117"/>
    </row>
    <row r="51" spans="1:12" s="14" customFormat="1" ht="18" customHeight="1" thickBot="1">
      <c r="A51" s="120" t="s">
        <v>216</v>
      </c>
      <c r="B51" s="116">
        <v>18</v>
      </c>
      <c r="C51" s="114">
        <v>1070</v>
      </c>
      <c r="D51" s="207">
        <v>6996.2</v>
      </c>
      <c r="E51" s="207">
        <v>6996.2</v>
      </c>
      <c r="F51" s="60">
        <f t="shared" ref="F51:F52" si="9">D51-E51</f>
        <v>0</v>
      </c>
      <c r="G51" s="61">
        <f>E51/D51*100-100</f>
        <v>0</v>
      </c>
      <c r="H51" s="208">
        <v>14104.3</v>
      </c>
      <c r="I51" s="208">
        <v>14104.3</v>
      </c>
      <c r="J51" s="58">
        <f>H51-I51</f>
        <v>0</v>
      </c>
      <c r="K51" s="72">
        <f>I51/H51*100-100</f>
        <v>0</v>
      </c>
      <c r="L51" s="117"/>
    </row>
    <row r="52" spans="1:12" s="14" customFormat="1" ht="18" customHeight="1" thickBot="1">
      <c r="A52" s="112" t="s">
        <v>217</v>
      </c>
      <c r="B52" s="131">
        <v>19</v>
      </c>
      <c r="C52" s="132">
        <v>1080</v>
      </c>
      <c r="D52" s="209">
        <v>230.5</v>
      </c>
      <c r="E52" s="209">
        <v>230.5</v>
      </c>
      <c r="F52" s="60">
        <f t="shared" si="9"/>
        <v>0</v>
      </c>
      <c r="G52" s="61">
        <f>E52/D52*100-100</f>
        <v>0</v>
      </c>
      <c r="H52" s="210">
        <v>213.8</v>
      </c>
      <c r="I52" s="210">
        <v>213.8</v>
      </c>
      <c r="J52" s="58">
        <f>H52-I52</f>
        <v>0</v>
      </c>
      <c r="K52" s="72">
        <f>I52/H52*100-100</f>
        <v>0</v>
      </c>
      <c r="L52" s="117"/>
    </row>
    <row r="53" spans="1:12" s="14" customFormat="1" ht="26.25" customHeight="1" thickBot="1">
      <c r="A53" s="110" t="s">
        <v>93</v>
      </c>
      <c r="B53" s="79">
        <v>20</v>
      </c>
      <c r="C53" s="106">
        <v>1100</v>
      </c>
      <c r="D53" s="134">
        <f>D54+D69+D96+D107</f>
        <v>32024.7</v>
      </c>
      <c r="E53" s="134">
        <f>E54+E69+E96+E107</f>
        <v>39157.4</v>
      </c>
      <c r="F53" s="135">
        <f>D53-E53</f>
        <v>-7132.7000000000007</v>
      </c>
      <c r="G53" s="81">
        <f>E53/D53*100-100</f>
        <v>22.272495917213902</v>
      </c>
      <c r="H53" s="134">
        <f>H54+H69+H96+H107</f>
        <v>143507.89999999997</v>
      </c>
      <c r="I53" s="134">
        <f>I54+I69+I96+I107</f>
        <v>141277.99999999997</v>
      </c>
      <c r="J53" s="135">
        <f>H53-I53</f>
        <v>2229.8999999999942</v>
      </c>
      <c r="K53" s="81">
        <f>I53/H53*100-100</f>
        <v>-1.5538517391725435</v>
      </c>
      <c r="L53" s="117"/>
    </row>
    <row r="54" spans="1:12" s="14" customFormat="1" ht="26.25" customHeight="1" thickBot="1">
      <c r="A54" s="78" t="s">
        <v>209</v>
      </c>
      <c r="B54" s="79">
        <f t="shared" si="3"/>
        <v>21</v>
      </c>
      <c r="C54" s="136">
        <v>1110</v>
      </c>
      <c r="D54" s="137">
        <f>D55+D56+D57+D58+D59+D60+D61+D62+D63+D64+D65</f>
        <v>0</v>
      </c>
      <c r="E54" s="137">
        <f>E55+E56+E57+E58+E59+E60+E61+E62+E63+E64+E65</f>
        <v>1779.7</v>
      </c>
      <c r="F54" s="138">
        <f>D54-E54</f>
        <v>-1779.7</v>
      </c>
      <c r="G54" s="81">
        <v>0</v>
      </c>
      <c r="H54" s="137">
        <f>H55+H56+H57+H58+H59+H60+H61+H62+H63+H64+H65</f>
        <v>2598.6</v>
      </c>
      <c r="I54" s="137">
        <f>I55+I56+I57+I58+I59+I60+I61+I62+I63+I64+I65</f>
        <v>2598.2999999999997</v>
      </c>
      <c r="J54" s="138">
        <f>H54-I54</f>
        <v>0.3000000000001819</v>
      </c>
      <c r="K54" s="81">
        <f>I54/H54*100-100</f>
        <v>-1.154467790350111E-2</v>
      </c>
      <c r="L54" s="117"/>
    </row>
    <row r="55" spans="1:12" s="14" customFormat="1" ht="19.5" customHeight="1">
      <c r="A55" s="112" t="s">
        <v>56</v>
      </c>
      <c r="B55" s="113">
        <f t="shared" si="3"/>
        <v>22</v>
      </c>
      <c r="C55" s="114" t="s">
        <v>109</v>
      </c>
      <c r="D55" s="59"/>
      <c r="E55" s="238"/>
      <c r="F55" s="59"/>
      <c r="G55" s="239"/>
      <c r="H55" s="59">
        <v>159.4</v>
      </c>
      <c r="I55" s="240">
        <v>159.4</v>
      </c>
      <c r="J55" s="59"/>
      <c r="K55" s="241"/>
      <c r="L55" s="117"/>
    </row>
    <row r="56" spans="1:12" s="14" customFormat="1" ht="19.5" customHeight="1">
      <c r="A56" s="120" t="s">
        <v>57</v>
      </c>
      <c r="B56" s="116">
        <f t="shared" si="3"/>
        <v>23</v>
      </c>
      <c r="C56" s="114" t="s">
        <v>119</v>
      </c>
      <c r="D56" s="60"/>
      <c r="E56" s="242"/>
      <c r="F56" s="60"/>
      <c r="G56" s="243"/>
      <c r="H56" s="60">
        <v>59.2</v>
      </c>
      <c r="I56" s="58">
        <v>59.2</v>
      </c>
      <c r="J56" s="60"/>
      <c r="K56" s="61"/>
      <c r="L56" s="117"/>
    </row>
    <row r="57" spans="1:12" s="14" customFormat="1" ht="19.5" customHeight="1">
      <c r="A57" s="120" t="s">
        <v>146</v>
      </c>
      <c r="B57" s="116">
        <f t="shared" si="3"/>
        <v>24</v>
      </c>
      <c r="C57" s="114" t="s">
        <v>150</v>
      </c>
      <c r="D57" s="60"/>
      <c r="E57" s="242"/>
      <c r="F57" s="60"/>
      <c r="G57" s="244"/>
      <c r="H57" s="60"/>
      <c r="I57" s="245"/>
      <c r="J57" s="60"/>
      <c r="K57" s="61"/>
      <c r="L57" s="117"/>
    </row>
    <row r="58" spans="1:12" s="14" customFormat="1" ht="19.5" customHeight="1">
      <c r="A58" s="120" t="s">
        <v>58</v>
      </c>
      <c r="B58" s="116">
        <f t="shared" si="3"/>
        <v>25</v>
      </c>
      <c r="C58" s="114" t="s">
        <v>151</v>
      </c>
      <c r="D58" s="60"/>
      <c r="E58" s="242"/>
      <c r="F58" s="60"/>
      <c r="G58" s="244"/>
      <c r="H58" s="60"/>
      <c r="I58" s="245"/>
      <c r="J58" s="60"/>
      <c r="K58" s="61"/>
      <c r="L58" s="117"/>
    </row>
    <row r="59" spans="1:12" s="14" customFormat="1" ht="19.5" customHeight="1">
      <c r="A59" s="120" t="s">
        <v>59</v>
      </c>
      <c r="B59" s="116">
        <f t="shared" si="3"/>
        <v>26</v>
      </c>
      <c r="C59" s="114" t="s">
        <v>152</v>
      </c>
      <c r="D59" s="60"/>
      <c r="E59" s="242"/>
      <c r="F59" s="60"/>
      <c r="G59" s="244"/>
      <c r="H59" s="60"/>
      <c r="I59" s="245"/>
      <c r="J59" s="60"/>
      <c r="K59" s="61"/>
      <c r="L59" s="117"/>
    </row>
    <row r="60" spans="1:12" s="14" customFormat="1" ht="19.5" customHeight="1">
      <c r="A60" s="120" t="s">
        <v>147</v>
      </c>
      <c r="B60" s="116">
        <f t="shared" si="3"/>
        <v>27</v>
      </c>
      <c r="C60" s="114" t="s">
        <v>153</v>
      </c>
      <c r="D60" s="60"/>
      <c r="E60" s="242"/>
      <c r="F60" s="60"/>
      <c r="G60" s="243"/>
      <c r="H60" s="60"/>
      <c r="I60" s="245"/>
      <c r="J60" s="60"/>
      <c r="K60" s="61"/>
      <c r="L60" s="117"/>
    </row>
    <row r="61" spans="1:12" s="14" customFormat="1" ht="19.5" customHeight="1">
      <c r="A61" s="120" t="s">
        <v>60</v>
      </c>
      <c r="B61" s="116">
        <f t="shared" si="3"/>
        <v>28</v>
      </c>
      <c r="C61" s="114" t="s">
        <v>154</v>
      </c>
      <c r="D61" s="60"/>
      <c r="E61" s="242"/>
      <c r="F61" s="60"/>
      <c r="G61" s="244"/>
      <c r="H61" s="60"/>
      <c r="I61" s="245"/>
      <c r="J61" s="60"/>
      <c r="K61" s="61"/>
      <c r="L61" s="117"/>
    </row>
    <row r="62" spans="1:12" s="14" customFormat="1" ht="19.5" customHeight="1">
      <c r="A62" s="120" t="s">
        <v>120</v>
      </c>
      <c r="B62" s="116">
        <f t="shared" si="3"/>
        <v>29</v>
      </c>
      <c r="C62" s="114" t="s">
        <v>155</v>
      </c>
      <c r="D62" s="60"/>
      <c r="E62" s="242"/>
      <c r="F62" s="60"/>
      <c r="G62" s="244"/>
      <c r="H62" s="60"/>
      <c r="I62" s="245"/>
      <c r="J62" s="60"/>
      <c r="K62" s="61"/>
      <c r="L62" s="117"/>
    </row>
    <row r="63" spans="1:12" s="14" customFormat="1" ht="19.5" customHeight="1">
      <c r="A63" s="120" t="s">
        <v>121</v>
      </c>
      <c r="B63" s="116">
        <f t="shared" si="3"/>
        <v>30</v>
      </c>
      <c r="C63" s="114" t="s">
        <v>156</v>
      </c>
      <c r="D63" s="60"/>
      <c r="E63" s="242"/>
      <c r="F63" s="60"/>
      <c r="G63" s="244"/>
      <c r="H63" s="60"/>
      <c r="I63" s="245"/>
      <c r="J63" s="60"/>
      <c r="K63" s="61"/>
      <c r="L63" s="117"/>
    </row>
    <row r="64" spans="1:12" s="14" customFormat="1" ht="19.5" customHeight="1">
      <c r="A64" s="120" t="s">
        <v>148</v>
      </c>
      <c r="B64" s="116">
        <f t="shared" si="3"/>
        <v>31</v>
      </c>
      <c r="C64" s="114" t="s">
        <v>157</v>
      </c>
      <c r="D64" s="60"/>
      <c r="E64" s="242"/>
      <c r="F64" s="60"/>
      <c r="G64" s="243"/>
      <c r="H64" s="60"/>
      <c r="I64" s="245"/>
      <c r="J64" s="60"/>
      <c r="K64" s="61"/>
      <c r="L64" s="117"/>
    </row>
    <row r="65" spans="1:12" s="14" customFormat="1" ht="19.5" customHeight="1">
      <c r="A65" s="120" t="s">
        <v>218</v>
      </c>
      <c r="B65" s="116">
        <v>32</v>
      </c>
      <c r="C65" s="114" t="s">
        <v>220</v>
      </c>
      <c r="D65" s="60">
        <f>D66+D67+D68</f>
        <v>0</v>
      </c>
      <c r="E65" s="242">
        <f>E66+E67+E68</f>
        <v>1779.7</v>
      </c>
      <c r="F65" s="60">
        <f>D65-E65</f>
        <v>-1779.7</v>
      </c>
      <c r="G65" s="243">
        <v>0</v>
      </c>
      <c r="H65" s="60">
        <f>H66+H67+H68</f>
        <v>2380</v>
      </c>
      <c r="I65" s="60">
        <f>I66+I67+I68</f>
        <v>2379.6999999999998</v>
      </c>
      <c r="J65" s="60">
        <f t="shared" ref="J65" si="10">H65-I65</f>
        <v>0.3000000000001819</v>
      </c>
      <c r="K65" s="61">
        <f>I65/H65*100-100</f>
        <v>-1.260504201681556E-2</v>
      </c>
      <c r="L65" s="117"/>
    </row>
    <row r="66" spans="1:12" s="14" customFormat="1" ht="19.5" customHeight="1">
      <c r="A66" s="139" t="s">
        <v>115</v>
      </c>
      <c r="B66" s="116">
        <v>33</v>
      </c>
      <c r="C66" s="140" t="s">
        <v>241</v>
      </c>
      <c r="D66" s="246">
        <v>0</v>
      </c>
      <c r="E66" s="247">
        <v>1779.7</v>
      </c>
      <c r="F66" s="246">
        <f>D66-E66</f>
        <v>-1779.7</v>
      </c>
      <c r="G66" s="248">
        <v>0</v>
      </c>
      <c r="H66" s="246">
        <v>2380</v>
      </c>
      <c r="I66" s="249">
        <v>2379.6999999999998</v>
      </c>
      <c r="J66" s="246">
        <f t="shared" ref="J66" si="11">H66-I66</f>
        <v>0.3000000000001819</v>
      </c>
      <c r="K66" s="250">
        <f>I66/H66*100-100</f>
        <v>-1.260504201681556E-2</v>
      </c>
      <c r="L66" s="117"/>
    </row>
    <row r="67" spans="1:12" s="14" customFormat="1" ht="19.5" customHeight="1">
      <c r="A67" s="127" t="s">
        <v>116</v>
      </c>
      <c r="B67" s="116">
        <v>34</v>
      </c>
      <c r="C67" s="141" t="s">
        <v>242</v>
      </c>
      <c r="D67" s="251"/>
      <c r="E67" s="252"/>
      <c r="F67" s="253"/>
      <c r="G67" s="254"/>
      <c r="H67" s="143"/>
      <c r="I67" s="174"/>
      <c r="J67" s="143"/>
      <c r="K67" s="255"/>
      <c r="L67" s="117"/>
    </row>
    <row r="68" spans="1:12" s="14" customFormat="1" ht="19.5" customHeight="1" thickBot="1">
      <c r="A68" s="127" t="s">
        <v>117</v>
      </c>
      <c r="B68" s="131">
        <v>35</v>
      </c>
      <c r="C68" s="141" t="s">
        <v>243</v>
      </c>
      <c r="D68" s="256"/>
      <c r="E68" s="315"/>
      <c r="F68" s="246"/>
      <c r="G68" s="248"/>
      <c r="H68" s="256"/>
      <c r="I68" s="257"/>
      <c r="J68" s="256"/>
      <c r="K68" s="258"/>
      <c r="L68" s="117"/>
    </row>
    <row r="69" spans="1:12" s="14" customFormat="1" ht="33" customHeight="1" thickBot="1">
      <c r="A69" s="78" t="s">
        <v>219</v>
      </c>
      <c r="B69" s="79">
        <v>36</v>
      </c>
      <c r="C69" s="136">
        <v>1120</v>
      </c>
      <c r="D69" s="76">
        <f>D70+D71+D72+D78+D79+D80+D91+D92+D93+D94+D95</f>
        <v>25265.5</v>
      </c>
      <c r="E69" s="76">
        <f>E70+E71+E72+E78+E79+E80+E91+E92+E93+E94+E95</f>
        <v>25265.5</v>
      </c>
      <c r="F69" s="76">
        <f t="shared" ref="F69:F74" si="12">D69-E69</f>
        <v>0</v>
      </c>
      <c r="G69" s="153">
        <f>E69/D69*100-100</f>
        <v>0</v>
      </c>
      <c r="H69" s="259">
        <f>H70+H71+H72+H78+H79+H80+H91+H92+H93+H94+H95</f>
        <v>105676.19999999997</v>
      </c>
      <c r="I69" s="260">
        <f>I70+I71+I72+I78+I79+I80+I91+I92+I93+I94+I95</f>
        <v>105676.19999999997</v>
      </c>
      <c r="J69" s="260">
        <f>H69-I69</f>
        <v>0</v>
      </c>
      <c r="K69" s="261">
        <f>I69/H69*100-100</f>
        <v>0</v>
      </c>
      <c r="L69" s="117"/>
    </row>
    <row r="70" spans="1:12" s="14" customFormat="1" ht="18" customHeight="1">
      <c r="A70" s="112" t="s">
        <v>56</v>
      </c>
      <c r="B70" s="113">
        <f t="shared" si="3"/>
        <v>37</v>
      </c>
      <c r="C70" s="114" t="s">
        <v>221</v>
      </c>
      <c r="D70" s="262">
        <v>11435.4</v>
      </c>
      <c r="E70" s="262">
        <v>11435.4</v>
      </c>
      <c r="F70" s="59">
        <f t="shared" si="12"/>
        <v>0</v>
      </c>
      <c r="G70" s="263">
        <f>E70/D70*100-100</f>
        <v>0</v>
      </c>
      <c r="H70" s="59">
        <v>56419.199999999997</v>
      </c>
      <c r="I70" s="59">
        <v>56419.199999999997</v>
      </c>
      <c r="J70" s="59">
        <f t="shared" ref="J70:J72" si="13">H70-I70</f>
        <v>0</v>
      </c>
      <c r="K70" s="70">
        <f t="shared" ref="K70:K72" si="14">I70/H70*100-100</f>
        <v>0</v>
      </c>
      <c r="L70" s="117"/>
    </row>
    <row r="71" spans="1:12" s="14" customFormat="1" ht="18" customHeight="1">
      <c r="A71" s="120" t="s">
        <v>57</v>
      </c>
      <c r="B71" s="116">
        <f t="shared" si="3"/>
        <v>38</v>
      </c>
      <c r="C71" s="114" t="s">
        <v>222</v>
      </c>
      <c r="D71" s="264">
        <v>2589.6999999999998</v>
      </c>
      <c r="E71" s="264">
        <v>2589.6999999999998</v>
      </c>
      <c r="F71" s="60">
        <f t="shared" si="12"/>
        <v>0</v>
      </c>
      <c r="G71" s="265">
        <f t="shared" ref="G71:G95" si="15">E71/D71*100-100</f>
        <v>0</v>
      </c>
      <c r="H71" s="60">
        <v>12440</v>
      </c>
      <c r="I71" s="60">
        <v>12440</v>
      </c>
      <c r="J71" s="60">
        <f t="shared" si="13"/>
        <v>0</v>
      </c>
      <c r="K71" s="61">
        <f t="shared" si="14"/>
        <v>0</v>
      </c>
      <c r="L71" s="117"/>
    </row>
    <row r="72" spans="1:12" s="14" customFormat="1" ht="18" customHeight="1">
      <c r="A72" s="120" t="s">
        <v>146</v>
      </c>
      <c r="B72" s="116">
        <f t="shared" si="3"/>
        <v>39</v>
      </c>
      <c r="C72" s="114" t="s">
        <v>223</v>
      </c>
      <c r="D72" s="264">
        <v>298.8</v>
      </c>
      <c r="E72" s="264">
        <v>298.8</v>
      </c>
      <c r="F72" s="60">
        <f t="shared" si="12"/>
        <v>0</v>
      </c>
      <c r="G72" s="265">
        <f t="shared" si="15"/>
        <v>0</v>
      </c>
      <c r="H72" s="60">
        <v>416.4</v>
      </c>
      <c r="I72" s="60">
        <v>416.4</v>
      </c>
      <c r="J72" s="60">
        <f t="shared" si="13"/>
        <v>0</v>
      </c>
      <c r="K72" s="61">
        <f t="shared" si="14"/>
        <v>0</v>
      </c>
      <c r="L72" s="117"/>
    </row>
    <row r="73" spans="1:12" s="14" customFormat="1" ht="18" customHeight="1">
      <c r="A73" s="127" t="s">
        <v>95</v>
      </c>
      <c r="B73" s="116">
        <f t="shared" si="3"/>
        <v>40</v>
      </c>
      <c r="C73" s="140" t="s">
        <v>244</v>
      </c>
      <c r="D73" s="266">
        <v>12</v>
      </c>
      <c r="E73" s="266">
        <v>12</v>
      </c>
      <c r="F73" s="267">
        <f t="shared" si="12"/>
        <v>0</v>
      </c>
      <c r="G73" s="268">
        <v>0</v>
      </c>
      <c r="H73" s="266">
        <v>24</v>
      </c>
      <c r="I73" s="266">
        <v>24</v>
      </c>
      <c r="J73" s="60">
        <f t="shared" ref="J73:J77" si="16">H73-I73</f>
        <v>0</v>
      </c>
      <c r="K73" s="61">
        <v>0</v>
      </c>
      <c r="L73" s="117"/>
    </row>
    <row r="74" spans="1:12" s="14" customFormat="1" ht="18" customHeight="1">
      <c r="A74" s="127" t="s">
        <v>96</v>
      </c>
      <c r="B74" s="116">
        <f t="shared" si="3"/>
        <v>41</v>
      </c>
      <c r="C74" s="140" t="s">
        <v>245</v>
      </c>
      <c r="D74" s="266">
        <v>62.7</v>
      </c>
      <c r="E74" s="266">
        <v>62.7</v>
      </c>
      <c r="F74" s="267">
        <f t="shared" si="12"/>
        <v>0</v>
      </c>
      <c r="G74" s="268">
        <v>0</v>
      </c>
      <c r="H74" s="266">
        <v>87.6</v>
      </c>
      <c r="I74" s="266">
        <v>87.6</v>
      </c>
      <c r="J74" s="60">
        <f t="shared" si="16"/>
        <v>0</v>
      </c>
      <c r="K74" s="61">
        <v>0</v>
      </c>
      <c r="L74" s="117"/>
    </row>
    <row r="75" spans="1:12" s="14" customFormat="1" ht="18" customHeight="1">
      <c r="A75" s="127" t="s">
        <v>97</v>
      </c>
      <c r="B75" s="116">
        <f t="shared" si="3"/>
        <v>42</v>
      </c>
      <c r="C75" s="140" t="s">
        <v>246</v>
      </c>
      <c r="D75" s="266">
        <v>18</v>
      </c>
      <c r="E75" s="266">
        <v>18</v>
      </c>
      <c r="F75" s="267">
        <f t="shared" ref="F75:F77" si="17">D75-E75</f>
        <v>0</v>
      </c>
      <c r="G75" s="268">
        <v>0</v>
      </c>
      <c r="H75" s="266">
        <v>35.5</v>
      </c>
      <c r="I75" s="266">
        <v>35.5</v>
      </c>
      <c r="J75" s="60">
        <f t="shared" si="16"/>
        <v>0</v>
      </c>
      <c r="K75" s="61">
        <v>0</v>
      </c>
      <c r="L75" s="117"/>
    </row>
    <row r="76" spans="1:12" s="14" customFormat="1" ht="18" customHeight="1">
      <c r="A76" s="127" t="s">
        <v>98</v>
      </c>
      <c r="B76" s="116">
        <f t="shared" si="3"/>
        <v>43</v>
      </c>
      <c r="C76" s="140" t="s">
        <v>247</v>
      </c>
      <c r="D76" s="266">
        <v>47</v>
      </c>
      <c r="E76" s="266">
        <v>47</v>
      </c>
      <c r="F76" s="267">
        <f t="shared" si="17"/>
        <v>0</v>
      </c>
      <c r="G76" s="268">
        <v>0</v>
      </c>
      <c r="H76" s="266">
        <v>70.2</v>
      </c>
      <c r="I76" s="266">
        <v>70.2</v>
      </c>
      <c r="J76" s="60">
        <f t="shared" si="16"/>
        <v>0</v>
      </c>
      <c r="K76" s="61">
        <v>0</v>
      </c>
      <c r="L76" s="117"/>
    </row>
    <row r="77" spans="1:12" s="14" customFormat="1" ht="18" customHeight="1">
      <c r="A77" s="127" t="s">
        <v>99</v>
      </c>
      <c r="B77" s="116">
        <f t="shared" si="3"/>
        <v>44</v>
      </c>
      <c r="C77" s="140" t="s">
        <v>248</v>
      </c>
      <c r="D77" s="266">
        <v>159.1</v>
      </c>
      <c r="E77" s="266">
        <v>159.1</v>
      </c>
      <c r="F77" s="267">
        <f t="shared" si="17"/>
        <v>0</v>
      </c>
      <c r="G77" s="268">
        <v>0</v>
      </c>
      <c r="H77" s="266">
        <v>199.1</v>
      </c>
      <c r="I77" s="266">
        <v>199.1</v>
      </c>
      <c r="J77" s="60">
        <f t="shared" si="16"/>
        <v>0</v>
      </c>
      <c r="K77" s="61">
        <v>0</v>
      </c>
      <c r="L77" s="117"/>
    </row>
    <row r="78" spans="1:12" s="14" customFormat="1" ht="18" customHeight="1">
      <c r="A78" s="120" t="s">
        <v>58</v>
      </c>
      <c r="B78" s="116">
        <f t="shared" si="3"/>
        <v>45</v>
      </c>
      <c r="C78" s="114" t="s">
        <v>224</v>
      </c>
      <c r="D78" s="264">
        <v>8968.2000000000007</v>
      </c>
      <c r="E78" s="264">
        <v>8968.2000000000007</v>
      </c>
      <c r="F78" s="60">
        <f t="shared" ref="F78:F95" si="18">D78-E78</f>
        <v>0</v>
      </c>
      <c r="G78" s="265">
        <f t="shared" si="15"/>
        <v>0</v>
      </c>
      <c r="H78" s="60">
        <v>26753.599999999999</v>
      </c>
      <c r="I78" s="60">
        <v>26753.599999999999</v>
      </c>
      <c r="J78" s="60">
        <f t="shared" ref="J78:J80" si="19">H78-I78</f>
        <v>0</v>
      </c>
      <c r="K78" s="61">
        <f t="shared" ref="K78:K80" si="20">I78/H78*100-100</f>
        <v>0</v>
      </c>
      <c r="L78" s="117"/>
    </row>
    <row r="79" spans="1:12" s="14" customFormat="1" ht="18" customHeight="1">
      <c r="A79" s="120" t="s">
        <v>59</v>
      </c>
      <c r="B79" s="116">
        <f t="shared" si="3"/>
        <v>46</v>
      </c>
      <c r="C79" s="114" t="s">
        <v>225</v>
      </c>
      <c r="D79" s="264">
        <v>0</v>
      </c>
      <c r="E79" s="264">
        <v>0</v>
      </c>
      <c r="F79" s="60">
        <f t="shared" si="18"/>
        <v>0</v>
      </c>
      <c r="G79" s="265">
        <v>0</v>
      </c>
      <c r="H79" s="60">
        <v>498.7</v>
      </c>
      <c r="I79" s="60">
        <v>498.7</v>
      </c>
      <c r="J79" s="60">
        <f t="shared" si="19"/>
        <v>0</v>
      </c>
      <c r="K79" s="61">
        <f t="shared" si="20"/>
        <v>0</v>
      </c>
      <c r="L79" s="117"/>
    </row>
    <row r="80" spans="1:12" s="14" customFormat="1" ht="20.25" customHeight="1">
      <c r="A80" s="120" t="s">
        <v>147</v>
      </c>
      <c r="B80" s="116">
        <f t="shared" si="3"/>
        <v>47</v>
      </c>
      <c r="C80" s="114" t="s">
        <v>226</v>
      </c>
      <c r="D80" s="264">
        <v>1545.1</v>
      </c>
      <c r="E80" s="264">
        <v>1545.1</v>
      </c>
      <c r="F80" s="60">
        <f t="shared" si="18"/>
        <v>0</v>
      </c>
      <c r="G80" s="265">
        <f t="shared" si="15"/>
        <v>0</v>
      </c>
      <c r="H80" s="60">
        <v>3449.9</v>
      </c>
      <c r="I80" s="60">
        <v>3449.9</v>
      </c>
      <c r="J80" s="60">
        <f t="shared" si="19"/>
        <v>0</v>
      </c>
      <c r="K80" s="61">
        <f t="shared" si="20"/>
        <v>0</v>
      </c>
      <c r="L80" s="117"/>
    </row>
    <row r="81" spans="1:12" s="14" customFormat="1" ht="18" customHeight="1">
      <c r="A81" s="145" t="s">
        <v>100</v>
      </c>
      <c r="B81" s="116">
        <f t="shared" si="3"/>
        <v>48</v>
      </c>
      <c r="C81" s="140" t="s">
        <v>249</v>
      </c>
      <c r="D81" s="266">
        <v>104.4</v>
      </c>
      <c r="E81" s="266">
        <v>104.4</v>
      </c>
      <c r="F81" s="267">
        <f t="shared" ref="F81:F90" si="21">D81-E81</f>
        <v>0</v>
      </c>
      <c r="G81" s="268">
        <v>0</v>
      </c>
      <c r="H81" s="266">
        <v>344.7</v>
      </c>
      <c r="I81" s="266">
        <v>344.7</v>
      </c>
      <c r="J81" s="267">
        <f t="shared" ref="J81:J90" si="22">H81-I81</f>
        <v>0</v>
      </c>
      <c r="K81" s="269">
        <f t="shared" ref="K81:K90" si="23">I81/H81*100-100</f>
        <v>0</v>
      </c>
      <c r="L81" s="117"/>
    </row>
    <row r="82" spans="1:12" s="14" customFormat="1" ht="18" customHeight="1">
      <c r="A82" s="145" t="s">
        <v>101</v>
      </c>
      <c r="B82" s="116">
        <f t="shared" si="3"/>
        <v>49</v>
      </c>
      <c r="C82" s="140" t="s">
        <v>250</v>
      </c>
      <c r="D82" s="266">
        <v>8.9</v>
      </c>
      <c r="E82" s="266">
        <v>8.9</v>
      </c>
      <c r="F82" s="267">
        <f t="shared" si="21"/>
        <v>0</v>
      </c>
      <c r="G82" s="268">
        <v>0</v>
      </c>
      <c r="H82" s="266">
        <v>36.6</v>
      </c>
      <c r="I82" s="266">
        <v>36.6</v>
      </c>
      <c r="J82" s="267">
        <f t="shared" si="22"/>
        <v>0</v>
      </c>
      <c r="K82" s="269">
        <f t="shared" si="23"/>
        <v>0</v>
      </c>
      <c r="L82" s="117"/>
    </row>
    <row r="83" spans="1:12" s="14" customFormat="1" ht="18" customHeight="1" thickBot="1">
      <c r="A83" s="145" t="s">
        <v>102</v>
      </c>
      <c r="B83" s="116">
        <f t="shared" si="3"/>
        <v>50</v>
      </c>
      <c r="C83" s="140" t="s">
        <v>251</v>
      </c>
      <c r="D83" s="266">
        <v>88.5</v>
      </c>
      <c r="E83" s="266">
        <v>88.5</v>
      </c>
      <c r="F83" s="267">
        <f t="shared" si="21"/>
        <v>0</v>
      </c>
      <c r="G83" s="268">
        <v>0</v>
      </c>
      <c r="H83" s="266">
        <v>268.10000000000002</v>
      </c>
      <c r="I83" s="266">
        <v>268.10000000000002</v>
      </c>
      <c r="J83" s="267">
        <f t="shared" si="22"/>
        <v>0</v>
      </c>
      <c r="K83" s="269">
        <f t="shared" si="23"/>
        <v>0</v>
      </c>
      <c r="L83" s="146"/>
    </row>
    <row r="84" spans="1:12" s="14" customFormat="1" ht="18" customHeight="1" thickBot="1">
      <c r="A84" s="145" t="s">
        <v>103</v>
      </c>
      <c r="B84" s="116">
        <f t="shared" si="3"/>
        <v>51</v>
      </c>
      <c r="C84" s="140" t="s">
        <v>252</v>
      </c>
      <c r="D84" s="266">
        <v>20</v>
      </c>
      <c r="E84" s="266">
        <v>20</v>
      </c>
      <c r="F84" s="267">
        <f t="shared" si="21"/>
        <v>0</v>
      </c>
      <c r="G84" s="268">
        <v>0</v>
      </c>
      <c r="H84" s="266">
        <v>98.4</v>
      </c>
      <c r="I84" s="266">
        <v>98.4</v>
      </c>
      <c r="J84" s="267">
        <f t="shared" si="22"/>
        <v>0</v>
      </c>
      <c r="K84" s="269">
        <f t="shared" si="23"/>
        <v>0</v>
      </c>
      <c r="L84" s="123"/>
    </row>
    <row r="85" spans="1:12" s="14" customFormat="1" ht="18" customHeight="1">
      <c r="A85" s="145" t="s">
        <v>104</v>
      </c>
      <c r="B85" s="116">
        <f t="shared" si="3"/>
        <v>52</v>
      </c>
      <c r="C85" s="140" t="s">
        <v>253</v>
      </c>
      <c r="D85" s="266">
        <v>12.1</v>
      </c>
      <c r="E85" s="266">
        <v>12.1</v>
      </c>
      <c r="F85" s="267">
        <f t="shared" si="21"/>
        <v>0</v>
      </c>
      <c r="G85" s="268">
        <v>0</v>
      </c>
      <c r="H85" s="266">
        <v>37.799999999999997</v>
      </c>
      <c r="I85" s="266">
        <v>37.799999999999997</v>
      </c>
      <c r="J85" s="267">
        <f t="shared" si="22"/>
        <v>0</v>
      </c>
      <c r="K85" s="269">
        <f t="shared" si="23"/>
        <v>0</v>
      </c>
      <c r="L85" s="115"/>
    </row>
    <row r="86" spans="1:12" s="14" customFormat="1" ht="32.25" customHeight="1">
      <c r="A86" s="145" t="s">
        <v>105</v>
      </c>
      <c r="B86" s="116">
        <f t="shared" si="3"/>
        <v>53</v>
      </c>
      <c r="C86" s="140" t="s">
        <v>254</v>
      </c>
      <c r="D86" s="266">
        <v>10</v>
      </c>
      <c r="E86" s="266">
        <v>10</v>
      </c>
      <c r="F86" s="267">
        <f>D86-E86</f>
        <v>0</v>
      </c>
      <c r="G86" s="268">
        <v>0</v>
      </c>
      <c r="H86" s="266">
        <v>30</v>
      </c>
      <c r="I86" s="266">
        <v>30</v>
      </c>
      <c r="J86" s="267">
        <f t="shared" si="22"/>
        <v>0</v>
      </c>
      <c r="K86" s="269">
        <v>0</v>
      </c>
      <c r="L86" s="117"/>
    </row>
    <row r="87" spans="1:12" s="14" customFormat="1" ht="18" customHeight="1">
      <c r="A87" s="145" t="s">
        <v>106</v>
      </c>
      <c r="B87" s="116">
        <f t="shared" si="3"/>
        <v>54</v>
      </c>
      <c r="C87" s="140" t="s">
        <v>255</v>
      </c>
      <c r="D87" s="266">
        <v>13</v>
      </c>
      <c r="E87" s="266">
        <v>13</v>
      </c>
      <c r="F87" s="267">
        <f t="shared" si="21"/>
        <v>0</v>
      </c>
      <c r="G87" s="268">
        <v>0</v>
      </c>
      <c r="H87" s="266">
        <v>39</v>
      </c>
      <c r="I87" s="266">
        <v>39</v>
      </c>
      <c r="J87" s="267">
        <f t="shared" si="22"/>
        <v>0</v>
      </c>
      <c r="K87" s="269">
        <v>0</v>
      </c>
      <c r="L87" s="117"/>
    </row>
    <row r="88" spans="1:12" s="14" customFormat="1" ht="18" customHeight="1">
      <c r="A88" s="145" t="s">
        <v>107</v>
      </c>
      <c r="B88" s="116">
        <f t="shared" si="3"/>
        <v>55</v>
      </c>
      <c r="C88" s="140" t="s">
        <v>256</v>
      </c>
      <c r="D88" s="266">
        <v>2.5</v>
      </c>
      <c r="E88" s="266">
        <v>2.5</v>
      </c>
      <c r="F88" s="267">
        <f t="shared" si="21"/>
        <v>0</v>
      </c>
      <c r="G88" s="268">
        <v>0</v>
      </c>
      <c r="H88" s="266">
        <v>7.5</v>
      </c>
      <c r="I88" s="266">
        <v>7.5</v>
      </c>
      <c r="J88" s="267">
        <f t="shared" si="22"/>
        <v>0</v>
      </c>
      <c r="K88" s="269">
        <v>0</v>
      </c>
      <c r="L88" s="117"/>
    </row>
    <row r="89" spans="1:12" s="14" customFormat="1" ht="18" customHeight="1">
      <c r="A89" s="145" t="s">
        <v>108</v>
      </c>
      <c r="B89" s="116">
        <f t="shared" si="3"/>
        <v>56</v>
      </c>
      <c r="C89" s="140" t="s">
        <v>257</v>
      </c>
      <c r="D89" s="266">
        <v>14</v>
      </c>
      <c r="E89" s="266">
        <v>14</v>
      </c>
      <c r="F89" s="267">
        <f t="shared" si="21"/>
        <v>0</v>
      </c>
      <c r="G89" s="268">
        <v>0</v>
      </c>
      <c r="H89" s="266">
        <v>66.7</v>
      </c>
      <c r="I89" s="266">
        <v>66.7</v>
      </c>
      <c r="J89" s="267">
        <f t="shared" si="22"/>
        <v>0</v>
      </c>
      <c r="K89" s="269">
        <f t="shared" si="23"/>
        <v>0</v>
      </c>
      <c r="L89" s="117"/>
    </row>
    <row r="90" spans="1:12" s="14" customFormat="1" ht="18" customHeight="1">
      <c r="A90" s="145" t="s">
        <v>99</v>
      </c>
      <c r="B90" s="116">
        <f t="shared" si="3"/>
        <v>57</v>
      </c>
      <c r="C90" s="140" t="s">
        <v>258</v>
      </c>
      <c r="D90" s="266">
        <v>1271.7</v>
      </c>
      <c r="E90" s="266">
        <v>1271.7</v>
      </c>
      <c r="F90" s="267">
        <f t="shared" si="21"/>
        <v>0</v>
      </c>
      <c r="G90" s="268">
        <v>0</v>
      </c>
      <c r="H90" s="266">
        <v>2521.1</v>
      </c>
      <c r="I90" s="266">
        <v>2521.1</v>
      </c>
      <c r="J90" s="267">
        <f t="shared" si="22"/>
        <v>0</v>
      </c>
      <c r="K90" s="269">
        <f t="shared" si="23"/>
        <v>0</v>
      </c>
      <c r="L90" s="117"/>
    </row>
    <row r="91" spans="1:12" s="14" customFormat="1" ht="18" customHeight="1">
      <c r="A91" s="120" t="s">
        <v>60</v>
      </c>
      <c r="B91" s="116">
        <f t="shared" si="3"/>
        <v>58</v>
      </c>
      <c r="C91" s="114" t="s">
        <v>227</v>
      </c>
      <c r="D91" s="264">
        <v>0</v>
      </c>
      <c r="E91" s="264">
        <v>0</v>
      </c>
      <c r="F91" s="60">
        <f t="shared" si="18"/>
        <v>0</v>
      </c>
      <c r="G91" s="265">
        <v>0</v>
      </c>
      <c r="H91" s="264">
        <v>0</v>
      </c>
      <c r="I91" s="264">
        <v>0</v>
      </c>
      <c r="J91" s="60">
        <f t="shared" ref="J91:J92" si="24">H91-I91</f>
        <v>0</v>
      </c>
      <c r="K91" s="61">
        <v>0</v>
      </c>
      <c r="L91" s="117"/>
    </row>
    <row r="92" spans="1:12" s="14" customFormat="1" ht="18" customHeight="1">
      <c r="A92" s="120" t="s">
        <v>120</v>
      </c>
      <c r="B92" s="116">
        <f t="shared" si="3"/>
        <v>59</v>
      </c>
      <c r="C92" s="114" t="s">
        <v>228</v>
      </c>
      <c r="D92" s="264">
        <v>40.4</v>
      </c>
      <c r="E92" s="264">
        <v>40.4</v>
      </c>
      <c r="F92" s="60">
        <f t="shared" si="18"/>
        <v>0</v>
      </c>
      <c r="G92" s="265">
        <f t="shared" si="15"/>
        <v>0</v>
      </c>
      <c r="H92" s="264">
        <v>156.19999999999999</v>
      </c>
      <c r="I92" s="264">
        <v>156.19999999999999</v>
      </c>
      <c r="J92" s="60">
        <f t="shared" si="24"/>
        <v>0</v>
      </c>
      <c r="K92" s="61">
        <f t="shared" ref="K92" si="25">I92/H92*100-100</f>
        <v>0</v>
      </c>
      <c r="L92" s="117"/>
    </row>
    <row r="93" spans="1:12" s="14" customFormat="1" ht="18" customHeight="1">
      <c r="A93" s="120" t="s">
        <v>121</v>
      </c>
      <c r="B93" s="116">
        <f t="shared" si="3"/>
        <v>60</v>
      </c>
      <c r="C93" s="114" t="s">
        <v>229</v>
      </c>
      <c r="D93" s="264">
        <v>0</v>
      </c>
      <c r="E93" s="264">
        <v>0</v>
      </c>
      <c r="F93" s="60">
        <f t="shared" si="18"/>
        <v>0</v>
      </c>
      <c r="G93" s="265">
        <v>0</v>
      </c>
      <c r="H93" s="264">
        <v>0</v>
      </c>
      <c r="I93" s="264">
        <v>0</v>
      </c>
      <c r="J93" s="60">
        <f t="shared" ref="J93" si="26">H93-I93</f>
        <v>0</v>
      </c>
      <c r="K93" s="61">
        <v>0</v>
      </c>
      <c r="L93" s="117"/>
    </row>
    <row r="94" spans="1:12" s="14" customFormat="1" ht="18" customHeight="1">
      <c r="A94" s="120" t="s">
        <v>148</v>
      </c>
      <c r="B94" s="116">
        <f t="shared" si="3"/>
        <v>61</v>
      </c>
      <c r="C94" s="114" t="s">
        <v>230</v>
      </c>
      <c r="D94" s="264">
        <v>0.2</v>
      </c>
      <c r="E94" s="264">
        <v>0.2</v>
      </c>
      <c r="F94" s="60">
        <f t="shared" ref="F94" si="27">D94-E94</f>
        <v>0</v>
      </c>
      <c r="G94" s="265">
        <v>0</v>
      </c>
      <c r="H94" s="264">
        <v>43.3</v>
      </c>
      <c r="I94" s="264">
        <v>43.3</v>
      </c>
      <c r="J94" s="60">
        <f t="shared" ref="J94:J95" si="28">H94-I94</f>
        <v>0</v>
      </c>
      <c r="K94" s="61">
        <f t="shared" ref="K94:K95" si="29">I94/H94*100-100</f>
        <v>0</v>
      </c>
      <c r="L94" s="117"/>
    </row>
    <row r="95" spans="1:12" s="14" customFormat="1" ht="18" customHeight="1" thickBot="1">
      <c r="A95" s="120" t="s">
        <v>149</v>
      </c>
      <c r="B95" s="116">
        <f t="shared" si="3"/>
        <v>62</v>
      </c>
      <c r="C95" s="114" t="s">
        <v>259</v>
      </c>
      <c r="D95" s="264">
        <v>387.7</v>
      </c>
      <c r="E95" s="264">
        <v>387.7</v>
      </c>
      <c r="F95" s="270">
        <f t="shared" si="18"/>
        <v>0</v>
      </c>
      <c r="G95" s="271">
        <f t="shared" si="15"/>
        <v>0</v>
      </c>
      <c r="H95" s="272">
        <v>5498.9</v>
      </c>
      <c r="I95" s="272">
        <v>5498.9</v>
      </c>
      <c r="J95" s="270">
        <f t="shared" si="28"/>
        <v>0</v>
      </c>
      <c r="K95" s="71">
        <f t="shared" si="29"/>
        <v>0</v>
      </c>
      <c r="L95" s="117"/>
    </row>
    <row r="96" spans="1:12" s="14" customFormat="1" ht="18" customHeight="1" thickBot="1">
      <c r="A96" s="78" t="s">
        <v>118</v>
      </c>
      <c r="B96" s="79">
        <f>B95+1</f>
        <v>63</v>
      </c>
      <c r="C96" s="136">
        <v>1130</v>
      </c>
      <c r="D96" s="137">
        <f>SUM(D97:D106)</f>
        <v>3986.2</v>
      </c>
      <c r="E96" s="147">
        <f>SUM(E97:E106)</f>
        <v>4333.3999999999996</v>
      </c>
      <c r="F96" s="138">
        <f>D96-E96</f>
        <v>-347.19999999999982</v>
      </c>
      <c r="G96" s="75">
        <f>E96/D96*100-100</f>
        <v>8.710049671366221</v>
      </c>
      <c r="H96" s="82">
        <f>SUM(H97:H106)</f>
        <v>11277.5</v>
      </c>
      <c r="I96" s="76">
        <f>SUM(I97:I106)</f>
        <v>10676.5</v>
      </c>
      <c r="J96" s="135">
        <f>H96-I96</f>
        <v>601</v>
      </c>
      <c r="K96" s="273">
        <f>I96/H96*100-100</f>
        <v>-5.3291953003768526</v>
      </c>
      <c r="L96" s="117"/>
    </row>
    <row r="97" spans="1:12" s="14" customFormat="1" ht="18" customHeight="1">
      <c r="A97" s="112" t="s">
        <v>56</v>
      </c>
      <c r="B97" s="113">
        <f t="shared" si="3"/>
        <v>64</v>
      </c>
      <c r="C97" s="114" t="s">
        <v>260</v>
      </c>
      <c r="D97" s="262">
        <v>83.2</v>
      </c>
      <c r="E97" s="59">
        <v>83.2</v>
      </c>
      <c r="F97" s="60">
        <f t="shared" ref="F97:F98" si="30">D97-E97</f>
        <v>0</v>
      </c>
      <c r="G97" s="265">
        <f t="shared" ref="G97:G98" si="31">E97/D97*100-100</f>
        <v>0</v>
      </c>
      <c r="H97" s="67">
        <v>22.6</v>
      </c>
      <c r="I97" s="59">
        <v>22.6</v>
      </c>
      <c r="J97" s="59">
        <f t="shared" ref="J97:J98" si="32">H97-I97</f>
        <v>0</v>
      </c>
      <c r="K97" s="64">
        <f t="shared" ref="K97:K98" si="33">I97/H97*100-100</f>
        <v>0</v>
      </c>
      <c r="L97" s="117"/>
    </row>
    <row r="98" spans="1:12" s="14" customFormat="1" ht="18" customHeight="1">
      <c r="A98" s="120" t="s">
        <v>57</v>
      </c>
      <c r="B98" s="116">
        <f t="shared" si="3"/>
        <v>65</v>
      </c>
      <c r="C98" s="114" t="s">
        <v>261</v>
      </c>
      <c r="D98" s="264">
        <v>40.799999999999997</v>
      </c>
      <c r="E98" s="60">
        <v>40.799999999999997</v>
      </c>
      <c r="F98" s="60">
        <f t="shared" si="30"/>
        <v>0</v>
      </c>
      <c r="G98" s="265">
        <f t="shared" si="31"/>
        <v>0</v>
      </c>
      <c r="H98" s="68">
        <v>4.8</v>
      </c>
      <c r="I98" s="60">
        <v>4.8</v>
      </c>
      <c r="J98" s="60">
        <f t="shared" si="32"/>
        <v>0</v>
      </c>
      <c r="K98" s="65">
        <f t="shared" si="33"/>
        <v>0</v>
      </c>
      <c r="L98" s="117"/>
    </row>
    <row r="99" spans="1:12" s="14" customFormat="1" ht="18" customHeight="1">
      <c r="A99" s="120" t="s">
        <v>146</v>
      </c>
      <c r="B99" s="116">
        <f t="shared" si="3"/>
        <v>66</v>
      </c>
      <c r="C99" s="114" t="s">
        <v>262</v>
      </c>
      <c r="D99" s="264">
        <v>233.4</v>
      </c>
      <c r="E99" s="60">
        <v>233.4</v>
      </c>
      <c r="F99" s="60">
        <f t="shared" ref="F99:F106" si="34">D99-E99</f>
        <v>0</v>
      </c>
      <c r="G99" s="265">
        <f t="shared" ref="G99:G102" si="35">E99/D99*100-100</f>
        <v>0</v>
      </c>
      <c r="H99" s="68">
        <v>737.6</v>
      </c>
      <c r="I99" s="60">
        <v>737.6</v>
      </c>
      <c r="J99" s="60">
        <f>H99-I99</f>
        <v>0</v>
      </c>
      <c r="K99" s="61">
        <f>I99/H99*100-100</f>
        <v>0</v>
      </c>
      <c r="L99" s="117"/>
    </row>
    <row r="100" spans="1:12" s="14" customFormat="1" ht="18" customHeight="1">
      <c r="A100" s="120" t="s">
        <v>58</v>
      </c>
      <c r="B100" s="116">
        <f t="shared" ref="B100:B106" si="36">B99+1</f>
        <v>67</v>
      </c>
      <c r="C100" s="114" t="s">
        <v>263</v>
      </c>
      <c r="D100" s="264">
        <v>3599.7</v>
      </c>
      <c r="E100" s="60">
        <v>3603</v>
      </c>
      <c r="F100" s="60">
        <f t="shared" si="34"/>
        <v>-3.3000000000001819</v>
      </c>
      <c r="G100" s="265">
        <f t="shared" si="35"/>
        <v>9.1674306192189192E-2</v>
      </c>
      <c r="H100" s="68">
        <v>6551.3</v>
      </c>
      <c r="I100" s="60">
        <v>6551.3</v>
      </c>
      <c r="J100" s="60">
        <f t="shared" ref="J100" si="37">H100-I100</f>
        <v>0</v>
      </c>
      <c r="K100" s="61">
        <f t="shared" ref="K100" si="38">I100/H100*100-100</f>
        <v>0</v>
      </c>
      <c r="L100" s="117"/>
    </row>
    <row r="101" spans="1:12" s="14" customFormat="1" ht="20.25">
      <c r="A101" s="120" t="s">
        <v>59</v>
      </c>
      <c r="B101" s="116">
        <f t="shared" si="36"/>
        <v>68</v>
      </c>
      <c r="C101" s="114" t="s">
        <v>264</v>
      </c>
      <c r="D101" s="264">
        <v>0</v>
      </c>
      <c r="E101" s="60">
        <v>0</v>
      </c>
      <c r="F101" s="60">
        <f t="shared" si="34"/>
        <v>0</v>
      </c>
      <c r="G101" s="265">
        <v>0</v>
      </c>
      <c r="H101" s="68">
        <v>222.7</v>
      </c>
      <c r="I101" s="60">
        <v>8.8000000000000007</v>
      </c>
      <c r="J101" s="60">
        <f>H101-I101</f>
        <v>213.89999999999998</v>
      </c>
      <c r="K101" s="61">
        <f>I101/H101*100-100</f>
        <v>-96.048495734171524</v>
      </c>
      <c r="L101" s="117"/>
    </row>
    <row r="102" spans="1:12" s="14" customFormat="1" ht="20.25" customHeight="1">
      <c r="A102" s="120" t="s">
        <v>147</v>
      </c>
      <c r="B102" s="116">
        <f t="shared" si="36"/>
        <v>69</v>
      </c>
      <c r="C102" s="114" t="s">
        <v>265</v>
      </c>
      <c r="D102" s="264">
        <v>29.1</v>
      </c>
      <c r="E102" s="60">
        <v>29.1</v>
      </c>
      <c r="F102" s="60">
        <f t="shared" si="34"/>
        <v>0</v>
      </c>
      <c r="G102" s="265">
        <f t="shared" si="35"/>
        <v>0</v>
      </c>
      <c r="H102" s="68">
        <v>123.5</v>
      </c>
      <c r="I102" s="60">
        <v>123.5</v>
      </c>
      <c r="J102" s="60">
        <f t="shared" ref="J102" si="39">H102-I102</f>
        <v>0</v>
      </c>
      <c r="K102" s="61">
        <f t="shared" ref="K102" si="40">I102/H102*100-100</f>
        <v>0</v>
      </c>
      <c r="L102" s="117"/>
    </row>
    <row r="103" spans="1:12" s="14" customFormat="1" ht="18" customHeight="1">
      <c r="A103" s="120" t="s">
        <v>60</v>
      </c>
      <c r="B103" s="116">
        <f t="shared" si="36"/>
        <v>70</v>
      </c>
      <c r="C103" s="114" t="s">
        <v>266</v>
      </c>
      <c r="D103" s="264">
        <v>0</v>
      </c>
      <c r="E103" s="60">
        <v>0</v>
      </c>
      <c r="F103" s="60">
        <f t="shared" si="34"/>
        <v>0</v>
      </c>
      <c r="G103" s="235">
        <v>0</v>
      </c>
      <c r="H103" s="68">
        <v>0</v>
      </c>
      <c r="I103" s="60">
        <v>0</v>
      </c>
      <c r="J103" s="60">
        <f t="shared" ref="J103:J105" si="41">H103-I103</f>
        <v>0</v>
      </c>
      <c r="K103" s="61">
        <v>0</v>
      </c>
      <c r="L103" s="117"/>
    </row>
    <row r="104" spans="1:12" s="14" customFormat="1" ht="18" customHeight="1">
      <c r="A104" s="120" t="s">
        <v>120</v>
      </c>
      <c r="B104" s="116">
        <f t="shared" si="36"/>
        <v>71</v>
      </c>
      <c r="C104" s="114" t="s">
        <v>267</v>
      </c>
      <c r="D104" s="264">
        <v>0</v>
      </c>
      <c r="E104" s="60">
        <v>0</v>
      </c>
      <c r="F104" s="60">
        <f t="shared" si="34"/>
        <v>0</v>
      </c>
      <c r="G104" s="235">
        <v>0</v>
      </c>
      <c r="H104" s="68">
        <v>0</v>
      </c>
      <c r="I104" s="60">
        <v>0</v>
      </c>
      <c r="J104" s="60">
        <f t="shared" si="41"/>
        <v>0</v>
      </c>
      <c r="K104" s="61">
        <v>0</v>
      </c>
      <c r="L104" s="117"/>
    </row>
    <row r="105" spans="1:12" s="14" customFormat="1" ht="18" customHeight="1">
      <c r="A105" s="120" t="s">
        <v>121</v>
      </c>
      <c r="B105" s="116">
        <f t="shared" si="36"/>
        <v>72</v>
      </c>
      <c r="C105" s="114" t="s">
        <v>268</v>
      </c>
      <c r="D105" s="264">
        <v>0</v>
      </c>
      <c r="E105" s="60">
        <v>0</v>
      </c>
      <c r="F105" s="60">
        <f t="shared" si="34"/>
        <v>0</v>
      </c>
      <c r="G105" s="235">
        <v>0</v>
      </c>
      <c r="H105" s="68">
        <v>0</v>
      </c>
      <c r="I105" s="60">
        <v>0</v>
      </c>
      <c r="J105" s="60">
        <f t="shared" si="41"/>
        <v>0</v>
      </c>
      <c r="K105" s="61">
        <v>0</v>
      </c>
      <c r="L105" s="117"/>
    </row>
    <row r="106" spans="1:12" s="14" customFormat="1" ht="21" customHeight="1" thickBot="1">
      <c r="A106" s="120" t="s">
        <v>148</v>
      </c>
      <c r="B106" s="131">
        <f t="shared" si="36"/>
        <v>73</v>
      </c>
      <c r="C106" s="114" t="s">
        <v>269</v>
      </c>
      <c r="D106" s="272">
        <v>0</v>
      </c>
      <c r="E106" s="66">
        <v>343.9</v>
      </c>
      <c r="F106" s="60">
        <f t="shared" si="34"/>
        <v>-343.9</v>
      </c>
      <c r="G106" s="72">
        <v>0</v>
      </c>
      <c r="H106" s="69">
        <v>3615</v>
      </c>
      <c r="I106" s="66">
        <v>3227.9</v>
      </c>
      <c r="J106" s="66">
        <f>H106-I106</f>
        <v>387.09999999999991</v>
      </c>
      <c r="K106" s="71">
        <f t="shared" ref="K106" si="42">I106/H106*100-100</f>
        <v>-10.708160442600274</v>
      </c>
      <c r="L106" s="117"/>
    </row>
    <row r="107" spans="1:12" s="14" customFormat="1" ht="17.25" customHeight="1" thickBot="1">
      <c r="A107" s="78" t="s">
        <v>158</v>
      </c>
      <c r="B107" s="79">
        <f>B106+1</f>
        <v>74</v>
      </c>
      <c r="C107" s="136">
        <v>1140</v>
      </c>
      <c r="D107" s="137">
        <f>D108+D119+D125</f>
        <v>2773</v>
      </c>
      <c r="E107" s="76">
        <f>E108+E119+E125</f>
        <v>7778.8</v>
      </c>
      <c r="F107" s="138">
        <f>D107-E107</f>
        <v>-5005.8</v>
      </c>
      <c r="G107" s="71">
        <f>E107/D107*100-100</f>
        <v>180.51929318427693</v>
      </c>
      <c r="H107" s="274">
        <f>H108+H119+H125</f>
        <v>23955.599999999999</v>
      </c>
      <c r="I107" s="76">
        <f>I108+I119+I125</f>
        <v>22327</v>
      </c>
      <c r="J107" s="135">
        <f>H107-I107</f>
        <v>1628.5999999999985</v>
      </c>
      <c r="K107" s="81">
        <f>I107/H107*100-100</f>
        <v>-6.7984103925595605</v>
      </c>
      <c r="L107" s="117"/>
    </row>
    <row r="108" spans="1:12" s="14" customFormat="1" ht="18" customHeight="1" thickBot="1">
      <c r="A108" s="78" t="s">
        <v>159</v>
      </c>
      <c r="B108" s="79">
        <f>B107+1</f>
        <v>75</v>
      </c>
      <c r="C108" s="136">
        <v>1150</v>
      </c>
      <c r="D108" s="213">
        <f t="shared" ref="D108" si="43">SUM(D109:D118)</f>
        <v>575.6</v>
      </c>
      <c r="E108" s="76">
        <f>SUM(E109:E118)</f>
        <v>1088.7</v>
      </c>
      <c r="F108" s="138">
        <f>D108-E108</f>
        <v>-513.1</v>
      </c>
      <c r="G108" s="75">
        <f>E108/D108*100-100</f>
        <v>89.141765114662974</v>
      </c>
      <c r="H108" s="82">
        <f>SUM(H109:H118)</f>
        <v>3432.3</v>
      </c>
      <c r="I108" s="76">
        <f>SUM(I109:I118)</f>
        <v>2991.7</v>
      </c>
      <c r="J108" s="135">
        <f>H108-I108</f>
        <v>440.60000000000036</v>
      </c>
      <c r="K108" s="273">
        <f>I108/H108*100-100</f>
        <v>-12.836873233691705</v>
      </c>
      <c r="L108" s="117"/>
    </row>
    <row r="109" spans="1:12" s="14" customFormat="1" ht="18" customHeight="1">
      <c r="A109" s="112" t="s">
        <v>56</v>
      </c>
      <c r="B109" s="113">
        <f>B108+1</f>
        <v>76</v>
      </c>
      <c r="C109" s="114" t="s">
        <v>114</v>
      </c>
      <c r="D109" s="275">
        <v>0</v>
      </c>
      <c r="E109" s="57">
        <v>31</v>
      </c>
      <c r="F109" s="59">
        <f>D109-E109</f>
        <v>-31</v>
      </c>
      <c r="G109" s="70">
        <v>0</v>
      </c>
      <c r="H109" s="67">
        <v>464.5</v>
      </c>
      <c r="I109" s="57">
        <v>450</v>
      </c>
      <c r="J109" s="59">
        <f>H109-I109</f>
        <v>14.5</v>
      </c>
      <c r="K109" s="234">
        <f>I109/H109*100-100</f>
        <v>-3.1216361679224889</v>
      </c>
      <c r="L109" s="117"/>
    </row>
    <row r="110" spans="1:12" s="14" customFormat="1" ht="18" customHeight="1">
      <c r="A110" s="120" t="s">
        <v>57</v>
      </c>
      <c r="B110" s="116">
        <f t="shared" ref="B110:B173" si="44">B109+1</f>
        <v>77</v>
      </c>
      <c r="C110" s="114" t="s">
        <v>162</v>
      </c>
      <c r="D110" s="276">
        <v>0</v>
      </c>
      <c r="E110" s="58">
        <v>82.3</v>
      </c>
      <c r="F110" s="60">
        <f t="shared" ref="F110:F112" si="45">D110-E110</f>
        <v>-82.3</v>
      </c>
      <c r="G110" s="61">
        <v>0</v>
      </c>
      <c r="H110" s="68">
        <v>102.1</v>
      </c>
      <c r="I110" s="58">
        <v>100.3</v>
      </c>
      <c r="J110" s="60">
        <f t="shared" ref="J110" si="46">H110-I110</f>
        <v>1.7999999999999972</v>
      </c>
      <c r="K110" s="235">
        <f t="shared" ref="K110" si="47">I110/H110*100-100</f>
        <v>-1.762977473065618</v>
      </c>
      <c r="L110" s="117"/>
    </row>
    <row r="111" spans="1:12" s="14" customFormat="1" ht="18" customHeight="1">
      <c r="A111" s="120" t="s">
        <v>146</v>
      </c>
      <c r="B111" s="116">
        <f t="shared" si="44"/>
        <v>78</v>
      </c>
      <c r="C111" s="114" t="s">
        <v>163</v>
      </c>
      <c r="D111" s="276">
        <v>5</v>
      </c>
      <c r="E111" s="58">
        <v>55.5</v>
      </c>
      <c r="F111" s="60">
        <f t="shared" si="45"/>
        <v>-50.5</v>
      </c>
      <c r="G111" s="61">
        <v>0</v>
      </c>
      <c r="H111" s="68">
        <v>213</v>
      </c>
      <c r="I111" s="58">
        <v>196.3</v>
      </c>
      <c r="J111" s="60">
        <f>H111-I111</f>
        <v>16.699999999999989</v>
      </c>
      <c r="K111" s="235">
        <f>I111/H111*100-100</f>
        <v>-7.8403755868544494</v>
      </c>
      <c r="L111" s="117"/>
    </row>
    <row r="112" spans="1:12" s="14" customFormat="1" ht="18" customHeight="1">
      <c r="A112" s="120" t="s">
        <v>58</v>
      </c>
      <c r="B112" s="116">
        <f t="shared" si="44"/>
        <v>79</v>
      </c>
      <c r="C112" s="114" t="s">
        <v>232</v>
      </c>
      <c r="D112" s="276">
        <v>220.6</v>
      </c>
      <c r="E112" s="58">
        <v>425.4</v>
      </c>
      <c r="F112" s="60">
        <f t="shared" si="45"/>
        <v>-204.79999999999998</v>
      </c>
      <c r="G112" s="61">
        <f t="shared" ref="G112" si="48">E112/D112*100-100</f>
        <v>92.837715321849487</v>
      </c>
      <c r="H112" s="68">
        <v>1737.4</v>
      </c>
      <c r="I112" s="58">
        <v>1333</v>
      </c>
      <c r="J112" s="60">
        <f t="shared" ref="J112" si="49">H112-I112</f>
        <v>404.40000000000009</v>
      </c>
      <c r="K112" s="235">
        <f t="shared" ref="K112" si="50">I112/H112*100-100</f>
        <v>-23.276159778980087</v>
      </c>
      <c r="L112" s="117"/>
    </row>
    <row r="113" spans="1:12" s="14" customFormat="1" ht="18" customHeight="1">
      <c r="A113" s="120" t="s">
        <v>59</v>
      </c>
      <c r="B113" s="116">
        <f t="shared" si="44"/>
        <v>80</v>
      </c>
      <c r="C113" s="114" t="s">
        <v>233</v>
      </c>
      <c r="D113" s="264"/>
      <c r="E113" s="212"/>
      <c r="F113" s="62"/>
      <c r="G113" s="61"/>
      <c r="H113" s="68"/>
      <c r="I113" s="58"/>
      <c r="J113" s="60"/>
      <c r="K113" s="235"/>
      <c r="L113" s="117"/>
    </row>
    <row r="114" spans="1:12" s="14" customFormat="1" ht="18" customHeight="1">
      <c r="A114" s="120" t="s">
        <v>147</v>
      </c>
      <c r="B114" s="116">
        <f t="shared" si="44"/>
        <v>81</v>
      </c>
      <c r="C114" s="114" t="s">
        <v>270</v>
      </c>
      <c r="D114" s="264">
        <v>350</v>
      </c>
      <c r="E114" s="58">
        <v>494.5</v>
      </c>
      <c r="F114" s="60">
        <f t="shared" ref="F114" si="51">D114-E114</f>
        <v>-144.5</v>
      </c>
      <c r="G114" s="61">
        <f t="shared" ref="G114" si="52">E114/D114*100-100</f>
        <v>41.285714285714278</v>
      </c>
      <c r="H114" s="68">
        <v>915.3</v>
      </c>
      <c r="I114" s="58">
        <v>912.1</v>
      </c>
      <c r="J114" s="60">
        <f t="shared" ref="J114" si="53">H114-I114</f>
        <v>3.1999999999999318</v>
      </c>
      <c r="K114" s="235">
        <f t="shared" ref="K114" si="54">I114/H114*100-100</f>
        <v>-0.34961214902217819</v>
      </c>
      <c r="L114" s="117"/>
    </row>
    <row r="115" spans="1:12" s="14" customFormat="1" ht="18" customHeight="1">
      <c r="A115" s="120" t="s">
        <v>60</v>
      </c>
      <c r="B115" s="116">
        <f t="shared" si="44"/>
        <v>82</v>
      </c>
      <c r="C115" s="114" t="s">
        <v>271</v>
      </c>
      <c r="D115" s="68"/>
      <c r="E115" s="277"/>
      <c r="F115" s="278"/>
      <c r="G115" s="269"/>
      <c r="H115" s="68"/>
      <c r="I115" s="279"/>
      <c r="J115" s="267"/>
      <c r="K115" s="280"/>
      <c r="L115" s="117"/>
    </row>
    <row r="116" spans="1:12" s="14" customFormat="1" ht="18" customHeight="1">
      <c r="A116" s="120" t="s">
        <v>120</v>
      </c>
      <c r="B116" s="116">
        <f t="shared" si="44"/>
        <v>83</v>
      </c>
      <c r="C116" s="114" t="s">
        <v>272</v>
      </c>
      <c r="D116" s="68"/>
      <c r="E116" s="277"/>
      <c r="F116" s="278"/>
      <c r="G116" s="269"/>
      <c r="H116" s="68"/>
      <c r="I116" s="279"/>
      <c r="J116" s="267"/>
      <c r="K116" s="280"/>
      <c r="L116" s="117"/>
    </row>
    <row r="117" spans="1:12" s="14" customFormat="1" ht="18" customHeight="1">
      <c r="A117" s="120" t="s">
        <v>121</v>
      </c>
      <c r="B117" s="116">
        <f t="shared" si="44"/>
        <v>84</v>
      </c>
      <c r="C117" s="114" t="s">
        <v>273</v>
      </c>
      <c r="D117" s="68"/>
      <c r="E117" s="277"/>
      <c r="F117" s="278"/>
      <c r="G117" s="269"/>
      <c r="H117" s="68"/>
      <c r="I117" s="279"/>
      <c r="J117" s="267"/>
      <c r="K117" s="280"/>
      <c r="L117" s="117"/>
    </row>
    <row r="118" spans="1:12" s="14" customFormat="1" ht="18" customHeight="1" thickBot="1">
      <c r="A118" s="148" t="s">
        <v>148</v>
      </c>
      <c r="B118" s="130">
        <f t="shared" si="44"/>
        <v>85</v>
      </c>
      <c r="C118" s="149" t="s">
        <v>274</v>
      </c>
      <c r="D118" s="69"/>
      <c r="E118" s="281"/>
      <c r="F118" s="63"/>
      <c r="G118" s="71"/>
      <c r="H118" s="69"/>
      <c r="I118" s="77"/>
      <c r="J118" s="66"/>
      <c r="K118" s="72"/>
      <c r="L118" s="117"/>
    </row>
    <row r="119" spans="1:12" s="14" customFormat="1" ht="18" customHeight="1" thickBot="1">
      <c r="A119" s="78" t="s">
        <v>231</v>
      </c>
      <c r="B119" s="79">
        <f t="shared" si="44"/>
        <v>86</v>
      </c>
      <c r="C119" s="136">
        <v>1160</v>
      </c>
      <c r="D119" s="213">
        <f t="shared" ref="D119" si="55">D120+D121+D122+D123+D124</f>
        <v>2197.4</v>
      </c>
      <c r="E119" s="76">
        <f>E120+E121+E122+E123+E124</f>
        <v>5617.6</v>
      </c>
      <c r="F119" s="147">
        <f>D119-E119</f>
        <v>-3420.2000000000003</v>
      </c>
      <c r="G119" s="153">
        <f>E119/D119*100-100</f>
        <v>155.64758350778192</v>
      </c>
      <c r="H119" s="82">
        <f>H120+H121+H122+H123+H124</f>
        <v>7141.7999999999993</v>
      </c>
      <c r="I119" s="76">
        <f>I120+I121+I122+I123+I124</f>
        <v>6450.5</v>
      </c>
      <c r="J119" s="135">
        <f>H119-I119</f>
        <v>691.29999999999927</v>
      </c>
      <c r="K119" s="273">
        <f>I119/H119*100-100</f>
        <v>-9.6796325856226701</v>
      </c>
      <c r="L119" s="117"/>
    </row>
    <row r="120" spans="1:12" s="14" customFormat="1" ht="21.75" customHeight="1">
      <c r="A120" s="139" t="s">
        <v>110</v>
      </c>
      <c r="B120" s="150">
        <f t="shared" si="44"/>
        <v>87</v>
      </c>
      <c r="C120" s="140" t="s">
        <v>234</v>
      </c>
      <c r="D120" s="276">
        <v>1751.6</v>
      </c>
      <c r="E120" s="59">
        <v>5300</v>
      </c>
      <c r="F120" s="59">
        <f t="shared" ref="F120:F124" si="56">D120-E120</f>
        <v>-3548.4</v>
      </c>
      <c r="G120" s="70">
        <f t="shared" ref="G120:G124" si="57">E120/D120*100-100</f>
        <v>202.58049783055492</v>
      </c>
      <c r="H120" s="67">
        <v>5759.4</v>
      </c>
      <c r="I120" s="59">
        <v>5300</v>
      </c>
      <c r="J120" s="59">
        <f t="shared" ref="J120" si="58">H120-I120</f>
        <v>459.39999999999964</v>
      </c>
      <c r="K120" s="70">
        <f t="shared" ref="K120" si="59">I120/H120*100-100</f>
        <v>-7.9765253324999037</v>
      </c>
      <c r="L120" s="117"/>
    </row>
    <row r="121" spans="1:12" s="14" customFormat="1" ht="21.75" customHeight="1">
      <c r="A121" s="127" t="s">
        <v>111</v>
      </c>
      <c r="B121" s="116">
        <f t="shared" si="44"/>
        <v>88</v>
      </c>
      <c r="C121" s="140" t="s">
        <v>235</v>
      </c>
      <c r="D121" s="276">
        <v>58.4</v>
      </c>
      <c r="E121" s="60">
        <v>35.700000000000003</v>
      </c>
      <c r="F121" s="60">
        <f t="shared" si="56"/>
        <v>22.699999999999996</v>
      </c>
      <c r="G121" s="61">
        <f t="shared" si="57"/>
        <v>-38.869863013698627</v>
      </c>
      <c r="H121" s="68">
        <v>227.5</v>
      </c>
      <c r="I121" s="60">
        <v>171.7</v>
      </c>
      <c r="J121" s="60">
        <f>H121-I121</f>
        <v>55.800000000000011</v>
      </c>
      <c r="K121" s="61">
        <f>I121/H121*100-100</f>
        <v>-24.527472527472526</v>
      </c>
      <c r="L121" s="117"/>
    </row>
    <row r="122" spans="1:12" s="14" customFormat="1" ht="20.25" customHeight="1" thickBot="1">
      <c r="A122" s="127" t="s">
        <v>112</v>
      </c>
      <c r="B122" s="116">
        <f t="shared" si="44"/>
        <v>89</v>
      </c>
      <c r="C122" s="140" t="s">
        <v>236</v>
      </c>
      <c r="D122" s="276">
        <v>385.4</v>
      </c>
      <c r="E122" s="60">
        <v>266.60000000000002</v>
      </c>
      <c r="F122" s="60">
        <f t="shared" si="56"/>
        <v>118.79999999999995</v>
      </c>
      <c r="G122" s="61">
        <f t="shared" si="57"/>
        <v>-30.825116761805901</v>
      </c>
      <c r="H122" s="68">
        <v>1095.4000000000001</v>
      </c>
      <c r="I122" s="60">
        <v>922.7</v>
      </c>
      <c r="J122" s="60">
        <f t="shared" ref="J122" si="60">H122-I122</f>
        <v>172.70000000000005</v>
      </c>
      <c r="K122" s="61">
        <f t="shared" ref="K122" si="61">I122/H122*100-100</f>
        <v>-15.765930253788568</v>
      </c>
      <c r="L122" s="146"/>
    </row>
    <row r="123" spans="1:12" s="14" customFormat="1" ht="26.25" customHeight="1" thickBot="1">
      <c r="A123" s="127" t="s">
        <v>113</v>
      </c>
      <c r="B123" s="116">
        <f t="shared" si="44"/>
        <v>90</v>
      </c>
      <c r="C123" s="140" t="s">
        <v>275</v>
      </c>
      <c r="D123" s="276">
        <v>0</v>
      </c>
      <c r="E123" s="60">
        <v>-0.2</v>
      </c>
      <c r="F123" s="60">
        <f t="shared" si="56"/>
        <v>0.2</v>
      </c>
      <c r="G123" s="61">
        <v>0</v>
      </c>
      <c r="H123" s="68">
        <v>22.2</v>
      </c>
      <c r="I123" s="60">
        <v>22</v>
      </c>
      <c r="J123" s="60">
        <f>H123-I123</f>
        <v>0.19999999999999929</v>
      </c>
      <c r="K123" s="61">
        <f>I123/H123*100-100</f>
        <v>-0.90090090090090769</v>
      </c>
      <c r="L123" s="123"/>
    </row>
    <row r="124" spans="1:12" s="14" customFormat="1" ht="24.75" customHeight="1" thickBot="1">
      <c r="A124" s="151" t="s">
        <v>160</v>
      </c>
      <c r="B124" s="130">
        <f t="shared" si="44"/>
        <v>91</v>
      </c>
      <c r="C124" s="152" t="s">
        <v>276</v>
      </c>
      <c r="D124" s="276">
        <v>2</v>
      </c>
      <c r="E124" s="66">
        <v>15.5</v>
      </c>
      <c r="F124" s="66">
        <f t="shared" si="56"/>
        <v>-13.5</v>
      </c>
      <c r="G124" s="71">
        <f t="shared" si="57"/>
        <v>675</v>
      </c>
      <c r="H124" s="69">
        <v>37.299999999999997</v>
      </c>
      <c r="I124" s="66">
        <v>34.1</v>
      </c>
      <c r="J124" s="66">
        <f t="shared" ref="J124" si="62">H124-I124</f>
        <v>3.1999999999999957</v>
      </c>
      <c r="K124" s="71">
        <f t="shared" ref="K124" si="63">I124/H124*100-100</f>
        <v>-8.5790884718498575</v>
      </c>
      <c r="L124" s="123"/>
    </row>
    <row r="125" spans="1:12" s="14" customFormat="1" ht="18" customHeight="1" thickBot="1">
      <c r="A125" s="78" t="s">
        <v>161</v>
      </c>
      <c r="B125" s="79">
        <f t="shared" si="44"/>
        <v>92</v>
      </c>
      <c r="C125" s="136">
        <v>1170</v>
      </c>
      <c r="D125" s="282">
        <f t="shared" ref="D125" si="64">D126+D127+D128</f>
        <v>0</v>
      </c>
      <c r="E125" s="76">
        <f>E126+E127+E128</f>
        <v>1072.5</v>
      </c>
      <c r="F125" s="147">
        <f>D125-E125</f>
        <v>-1072.5</v>
      </c>
      <c r="G125" s="153">
        <v>0</v>
      </c>
      <c r="H125" s="82">
        <f>H126+H127+H128</f>
        <v>13381.5</v>
      </c>
      <c r="I125" s="76">
        <f>I126+I127+I128</f>
        <v>12884.800000000001</v>
      </c>
      <c r="J125" s="147">
        <f>H125-I125</f>
        <v>496.69999999999891</v>
      </c>
      <c r="K125" s="81">
        <f>I125/H125*100-100</f>
        <v>-3.711840974479685</v>
      </c>
      <c r="L125" s="115"/>
    </row>
    <row r="126" spans="1:12" s="14" customFormat="1" ht="21" customHeight="1" thickBot="1">
      <c r="A126" s="139" t="s">
        <v>115</v>
      </c>
      <c r="B126" s="150">
        <f t="shared" si="44"/>
        <v>93</v>
      </c>
      <c r="C126" s="140" t="s">
        <v>277</v>
      </c>
      <c r="D126" s="283">
        <v>0</v>
      </c>
      <c r="E126" s="83">
        <v>0</v>
      </c>
      <c r="F126" s="57">
        <f t="shared" ref="F126:F128" si="65">D126-E126</f>
        <v>0</v>
      </c>
      <c r="G126" s="74">
        <v>0</v>
      </c>
      <c r="H126" s="283">
        <v>11165</v>
      </c>
      <c r="I126" s="83">
        <v>11165</v>
      </c>
      <c r="J126" s="57">
        <f t="shared" ref="J126" si="66">H126-I126</f>
        <v>0</v>
      </c>
      <c r="K126" s="234">
        <f t="shared" ref="K126" si="67">I126/H126*100-100</f>
        <v>0</v>
      </c>
      <c r="L126" s="146"/>
    </row>
    <row r="127" spans="1:12" s="14" customFormat="1" ht="20.25" customHeight="1" thickBot="1">
      <c r="A127" s="127" t="s">
        <v>116</v>
      </c>
      <c r="B127" s="116">
        <f t="shared" si="44"/>
        <v>94</v>
      </c>
      <c r="C127" s="141" t="s">
        <v>278</v>
      </c>
      <c r="D127" s="284">
        <v>0</v>
      </c>
      <c r="E127" s="60">
        <v>657.8</v>
      </c>
      <c r="F127" s="58">
        <f t="shared" si="65"/>
        <v>-657.8</v>
      </c>
      <c r="G127" s="235">
        <v>0</v>
      </c>
      <c r="H127" s="284">
        <v>1801.8</v>
      </c>
      <c r="I127" s="60">
        <v>1305.0999999999999</v>
      </c>
      <c r="J127" s="58">
        <f>H127-I127</f>
        <v>496.70000000000005</v>
      </c>
      <c r="K127" s="235">
        <f>I127/H127*100-100</f>
        <v>-27.566877566877565</v>
      </c>
      <c r="L127" s="122"/>
    </row>
    <row r="128" spans="1:12" s="14" customFormat="1" ht="21.75" customHeight="1" thickBot="1">
      <c r="A128" s="151" t="s">
        <v>117</v>
      </c>
      <c r="B128" s="130">
        <f t="shared" si="44"/>
        <v>95</v>
      </c>
      <c r="C128" s="154" t="s">
        <v>279</v>
      </c>
      <c r="D128" s="284">
        <v>0</v>
      </c>
      <c r="E128" s="60">
        <v>414.7</v>
      </c>
      <c r="F128" s="77">
        <f t="shared" si="65"/>
        <v>-414.7</v>
      </c>
      <c r="G128" s="285">
        <v>0</v>
      </c>
      <c r="H128" s="284">
        <v>414.7</v>
      </c>
      <c r="I128" s="60">
        <v>414.7</v>
      </c>
      <c r="J128" s="77">
        <f t="shared" ref="J128:J130" si="68">H128-I128</f>
        <v>0</v>
      </c>
      <c r="K128" s="72">
        <v>0</v>
      </c>
      <c r="L128" s="155"/>
    </row>
    <row r="129" spans="1:12" s="14" customFormat="1" ht="21" thickBot="1">
      <c r="A129" s="78" t="s">
        <v>237</v>
      </c>
      <c r="B129" s="79">
        <f t="shared" si="44"/>
        <v>96</v>
      </c>
      <c r="C129" s="136">
        <v>1180</v>
      </c>
      <c r="D129" s="214"/>
      <c r="E129" s="153"/>
      <c r="F129" s="193"/>
      <c r="G129" s="153"/>
      <c r="H129" s="153">
        <f>H37+H51-H69</f>
        <v>17345.600000000035</v>
      </c>
      <c r="I129" s="153">
        <f>I37+I51-I69</f>
        <v>17345.600000000035</v>
      </c>
      <c r="J129" s="193">
        <f t="shared" si="68"/>
        <v>0</v>
      </c>
      <c r="K129" s="153">
        <f t="shared" ref="K129:K130" si="69">I129/H129*100-100</f>
        <v>0</v>
      </c>
      <c r="L129" s="155"/>
    </row>
    <row r="130" spans="1:12" s="14" customFormat="1" ht="21.75" thickBot="1">
      <c r="A130" s="112" t="s">
        <v>238</v>
      </c>
      <c r="B130" s="156">
        <f t="shared" si="44"/>
        <v>97</v>
      </c>
      <c r="C130" s="157">
        <v>1190</v>
      </c>
      <c r="D130" s="153"/>
      <c r="E130" s="153"/>
      <c r="F130" s="193"/>
      <c r="G130" s="153"/>
      <c r="H130" s="153">
        <f>H43+H52-H96</f>
        <v>265.90000000000146</v>
      </c>
      <c r="I130" s="153">
        <f>I43+I52-I96</f>
        <v>265.90000000000146</v>
      </c>
      <c r="J130" s="193">
        <f t="shared" si="68"/>
        <v>0</v>
      </c>
      <c r="K130" s="153">
        <f t="shared" si="69"/>
        <v>0</v>
      </c>
      <c r="L130" s="158">
        <f t="shared" ref="L130" si="70">SUM(L127-L128-L129)</f>
        <v>0</v>
      </c>
    </row>
    <row r="131" spans="1:12" s="13" customFormat="1" ht="41.25" thickBot="1">
      <c r="A131" s="110" t="s">
        <v>164</v>
      </c>
      <c r="B131" s="79">
        <f t="shared" si="44"/>
        <v>98</v>
      </c>
      <c r="C131" s="106">
        <v>1200</v>
      </c>
      <c r="D131" s="213">
        <v>10897.1</v>
      </c>
      <c r="E131" s="138">
        <v>10549.9</v>
      </c>
      <c r="F131" s="73">
        <f t="shared" ref="F131" si="71">D131-E131</f>
        <v>347.20000000000073</v>
      </c>
      <c r="G131" s="74">
        <f t="shared" ref="G131" si="72">E131/D131*100-100</f>
        <v>-3.1861687972029387</v>
      </c>
      <c r="H131" s="213">
        <v>3293.4</v>
      </c>
      <c r="I131" s="138">
        <v>3293.4</v>
      </c>
      <c r="J131" s="76">
        <f t="shared" ref="J131" si="73">H131-I131</f>
        <v>0</v>
      </c>
      <c r="K131" s="70">
        <f t="shared" ref="K131" si="74">I131/H131*100-100</f>
        <v>0</v>
      </c>
      <c r="L131" s="122"/>
    </row>
    <row r="132" spans="1:12" s="14" customFormat="1" ht="21" thickBot="1">
      <c r="A132" s="110" t="s">
        <v>5</v>
      </c>
      <c r="B132" s="79">
        <f t="shared" si="44"/>
        <v>99</v>
      </c>
      <c r="C132" s="106">
        <v>1210</v>
      </c>
      <c r="D132" s="137">
        <f>D35</f>
        <v>42921.8</v>
      </c>
      <c r="E132" s="137">
        <f>E35</f>
        <v>49707.3</v>
      </c>
      <c r="F132" s="159">
        <f>D132-E132</f>
        <v>-6785.5</v>
      </c>
      <c r="G132" s="160">
        <f>E132/D132*100-100</f>
        <v>15.808982847876834</v>
      </c>
      <c r="H132" s="137">
        <f>H35</f>
        <v>146801.30000000002</v>
      </c>
      <c r="I132" s="137">
        <f>I35</f>
        <v>144571.4</v>
      </c>
      <c r="J132" s="76">
        <f>H132-I132</f>
        <v>2229.9000000000233</v>
      </c>
      <c r="K132" s="81">
        <f>I132/H132*100-100</f>
        <v>-1.518991998027289</v>
      </c>
      <c r="L132" s="117"/>
    </row>
    <row r="133" spans="1:12" s="14" customFormat="1" ht="18" customHeight="1" thickBot="1">
      <c r="A133" s="161" t="s">
        <v>61</v>
      </c>
      <c r="B133" s="79">
        <f t="shared" si="44"/>
        <v>100</v>
      </c>
      <c r="C133" s="162">
        <v>1220</v>
      </c>
      <c r="D133" s="137">
        <f>D53+D131</f>
        <v>42921.8</v>
      </c>
      <c r="E133" s="137">
        <f>E53+E131</f>
        <v>49707.3</v>
      </c>
      <c r="F133" s="76">
        <f>D133-E133</f>
        <v>-6785.5</v>
      </c>
      <c r="G133" s="153">
        <f>E133/D133*100-100</f>
        <v>15.808982847876834</v>
      </c>
      <c r="H133" s="76">
        <f>H53+H131</f>
        <v>146801.29999999996</v>
      </c>
      <c r="I133" s="76">
        <f>I53+I131</f>
        <v>144571.39999999997</v>
      </c>
      <c r="J133" s="76">
        <f>H133-I133</f>
        <v>2229.8999999999942</v>
      </c>
      <c r="K133" s="81">
        <f>I133/H133*100-100</f>
        <v>-1.5189919980272606</v>
      </c>
      <c r="L133" s="117"/>
    </row>
    <row r="134" spans="1:12" s="14" customFormat="1" ht="18" customHeight="1" thickBot="1">
      <c r="A134" s="161" t="s">
        <v>62</v>
      </c>
      <c r="B134" s="79">
        <f t="shared" si="44"/>
        <v>101</v>
      </c>
      <c r="C134" s="162">
        <v>1230</v>
      </c>
      <c r="D134" s="215">
        <f>SUM(D132-D133)</f>
        <v>0</v>
      </c>
      <c r="E134" s="159">
        <f>E132-E133</f>
        <v>0</v>
      </c>
      <c r="F134" s="159">
        <f>D134-E134</f>
        <v>0</v>
      </c>
      <c r="G134" s="160"/>
      <c r="H134" s="216">
        <f>H132-H133</f>
        <v>0</v>
      </c>
      <c r="I134" s="217">
        <f>I132-I133</f>
        <v>0</v>
      </c>
      <c r="J134" s="76">
        <f>H134-I134</f>
        <v>0</v>
      </c>
      <c r="K134" s="64"/>
      <c r="L134" s="117"/>
    </row>
    <row r="135" spans="1:12" s="14" customFormat="1" ht="18" customHeight="1" thickBot="1">
      <c r="A135" s="110" t="s">
        <v>63</v>
      </c>
      <c r="B135" s="79">
        <f t="shared" si="44"/>
        <v>102</v>
      </c>
      <c r="C135" s="163">
        <v>2000</v>
      </c>
      <c r="D135" s="153">
        <v>4879.8999999999996</v>
      </c>
      <c r="E135" s="153">
        <v>4879.8999999999996</v>
      </c>
      <c r="F135" s="76">
        <f t="shared" ref="F135" si="75">D135-E135</f>
        <v>0</v>
      </c>
      <c r="G135" s="153">
        <f t="shared" ref="G135" si="76">E135/D135*100-100</f>
        <v>0</v>
      </c>
      <c r="H135" s="286">
        <v>23690.6</v>
      </c>
      <c r="I135" s="286">
        <v>23690.6</v>
      </c>
      <c r="J135" s="76">
        <f t="shared" ref="J135" si="77">H135-I135</f>
        <v>0</v>
      </c>
      <c r="K135" s="153">
        <f t="shared" ref="K135" si="78">I135/H135*100-100</f>
        <v>0</v>
      </c>
      <c r="L135" s="146"/>
    </row>
    <row r="136" spans="1:12" s="13" customFormat="1" ht="38.25" customHeight="1" thickBot="1">
      <c r="A136" s="120" t="s">
        <v>64</v>
      </c>
      <c r="B136" s="113">
        <f t="shared" si="44"/>
        <v>103</v>
      </c>
      <c r="C136" s="164">
        <v>2010</v>
      </c>
      <c r="D136" s="165"/>
      <c r="E136" s="218"/>
      <c r="F136" s="175"/>
      <c r="G136" s="177"/>
      <c r="H136" s="229"/>
      <c r="I136" s="218"/>
      <c r="J136" s="175"/>
      <c r="K136" s="177"/>
      <c r="L136" s="122"/>
    </row>
    <row r="137" spans="1:12" s="14" customFormat="1" ht="18" customHeight="1">
      <c r="A137" s="120" t="s">
        <v>65</v>
      </c>
      <c r="B137" s="116">
        <f t="shared" si="44"/>
        <v>104</v>
      </c>
      <c r="C137" s="164">
        <v>2020</v>
      </c>
      <c r="D137" s="235">
        <v>4879.8999999999996</v>
      </c>
      <c r="E137" s="235">
        <v>4879.8999999999996</v>
      </c>
      <c r="F137" s="57">
        <f t="shared" ref="F137" si="79">D137-E137</f>
        <v>0</v>
      </c>
      <c r="G137" s="74">
        <f t="shared" ref="G137" si="80">E137/D137*100-100</f>
        <v>0</v>
      </c>
      <c r="H137" s="207">
        <v>23690.6</v>
      </c>
      <c r="I137" s="207">
        <v>23690.6</v>
      </c>
      <c r="J137" s="57">
        <f t="shared" ref="J137" si="81">H137-I137</f>
        <v>0</v>
      </c>
      <c r="K137" s="74">
        <f t="shared" ref="K137" si="82">I137/H137*100-100</f>
        <v>0</v>
      </c>
      <c r="L137" s="115"/>
    </row>
    <row r="138" spans="1:12" s="14" customFormat="1" ht="33.75" customHeight="1">
      <c r="A138" s="120" t="s">
        <v>66</v>
      </c>
      <c r="B138" s="116">
        <f t="shared" si="44"/>
        <v>105</v>
      </c>
      <c r="C138" s="164">
        <v>2030</v>
      </c>
      <c r="D138" s="164"/>
      <c r="E138" s="211"/>
      <c r="F138" s="142"/>
      <c r="G138" s="143"/>
      <c r="H138" s="143"/>
      <c r="I138" s="143"/>
      <c r="J138" s="174"/>
      <c r="K138" s="143"/>
      <c r="L138" s="117"/>
    </row>
    <row r="139" spans="1:12" s="14" customFormat="1" ht="18" customHeight="1" thickBot="1">
      <c r="A139" s="148" t="s">
        <v>29</v>
      </c>
      <c r="B139" s="131">
        <f t="shared" si="44"/>
        <v>106</v>
      </c>
      <c r="C139" s="133">
        <v>2040</v>
      </c>
      <c r="D139" s="133"/>
      <c r="E139" s="219"/>
      <c r="F139" s="176"/>
      <c r="G139" s="144"/>
      <c r="H139" s="144"/>
      <c r="I139" s="144"/>
      <c r="J139" s="178"/>
      <c r="K139" s="144"/>
      <c r="L139" s="117"/>
    </row>
    <row r="140" spans="1:12" s="14" customFormat="1" ht="21.75" customHeight="1" thickBot="1">
      <c r="A140" s="110" t="s">
        <v>84</v>
      </c>
      <c r="B140" s="79">
        <f t="shared" si="44"/>
        <v>107</v>
      </c>
      <c r="C140" s="163">
        <v>3000</v>
      </c>
      <c r="D140" s="80"/>
      <c r="E140" s="220"/>
      <c r="F140" s="181"/>
      <c r="G140" s="180"/>
      <c r="H140" s="179"/>
      <c r="I140" s="180"/>
      <c r="J140" s="179"/>
      <c r="K140" s="180"/>
      <c r="L140" s="117"/>
    </row>
    <row r="141" spans="1:12" s="14" customFormat="1" ht="21" customHeight="1">
      <c r="A141" s="112" t="s">
        <v>32</v>
      </c>
      <c r="B141" s="113">
        <f t="shared" si="44"/>
        <v>108</v>
      </c>
      <c r="C141" s="165">
        <v>3010</v>
      </c>
      <c r="D141" s="237">
        <f>D143</f>
        <v>387.7</v>
      </c>
      <c r="E141" s="67">
        <f>E143</f>
        <v>3239.9</v>
      </c>
      <c r="F141" s="58">
        <f>D141-E141</f>
        <v>-2852.2000000000003</v>
      </c>
      <c r="G141" s="234">
        <f>E141/D141*100-100</f>
        <v>735.67191127160174</v>
      </c>
      <c r="H141" s="67">
        <f>H143</f>
        <v>21260.400000000001</v>
      </c>
      <c r="I141" s="67">
        <f>I143</f>
        <v>20763.400000000001</v>
      </c>
      <c r="J141" s="58">
        <f>H141-I141</f>
        <v>497</v>
      </c>
      <c r="K141" s="234">
        <f>I141/H141*100-100</f>
        <v>-2.3376794415909359</v>
      </c>
      <c r="L141" s="117"/>
    </row>
    <row r="142" spans="1:12" s="14" customFormat="1" ht="35.25" customHeight="1">
      <c r="A142" s="120" t="s">
        <v>28</v>
      </c>
      <c r="B142" s="116">
        <f t="shared" si="44"/>
        <v>109</v>
      </c>
      <c r="C142" s="164">
        <v>3020</v>
      </c>
      <c r="D142" s="287">
        <v>0</v>
      </c>
      <c r="E142" s="60">
        <v>1072.5</v>
      </c>
      <c r="F142" s="58">
        <v>0</v>
      </c>
      <c r="G142" s="235">
        <v>0</v>
      </c>
      <c r="H142" s="68">
        <v>13981.6</v>
      </c>
      <c r="I142" s="60">
        <v>12884.8</v>
      </c>
      <c r="J142" s="58">
        <f>H142-I142</f>
        <v>1096.8000000000011</v>
      </c>
      <c r="K142" s="235">
        <f>I142/H142*100-100</f>
        <v>-7.8445957544200979</v>
      </c>
      <c r="L142" s="117"/>
    </row>
    <row r="143" spans="1:12" s="14" customFormat="1" ht="21" customHeight="1">
      <c r="A143" s="120" t="s">
        <v>85</v>
      </c>
      <c r="B143" s="116">
        <f t="shared" si="44"/>
        <v>110</v>
      </c>
      <c r="C143" s="164">
        <v>3030</v>
      </c>
      <c r="D143" s="68">
        <f t="shared" ref="D143" si="83">D145+D149+D144</f>
        <v>387.7</v>
      </c>
      <c r="E143" s="68">
        <f>E145+E149+E144</f>
        <v>3239.9</v>
      </c>
      <c r="F143" s="58">
        <f t="shared" ref="F143:F151" si="84">D143-E143</f>
        <v>-2852.2000000000003</v>
      </c>
      <c r="G143" s="235">
        <f>E143/D143*100-100</f>
        <v>735.67191127160174</v>
      </c>
      <c r="H143" s="68">
        <f>H145+H149+H144</f>
        <v>21260.400000000001</v>
      </c>
      <c r="I143" s="68">
        <f>I145+I149+I144</f>
        <v>20763.400000000001</v>
      </c>
      <c r="J143" s="58">
        <f>H143-I143</f>
        <v>497</v>
      </c>
      <c r="K143" s="235">
        <f>I143/H143*100-100</f>
        <v>-2.3376794415909359</v>
      </c>
      <c r="L143" s="117"/>
    </row>
    <row r="144" spans="1:12" s="14" customFormat="1" ht="21" customHeight="1">
      <c r="A144" s="120" t="s">
        <v>0</v>
      </c>
      <c r="B144" s="116">
        <f t="shared" si="44"/>
        <v>111</v>
      </c>
      <c r="C144" s="164" t="s">
        <v>165</v>
      </c>
      <c r="D144" s="287">
        <v>45.2</v>
      </c>
      <c r="E144" s="60">
        <v>459.9</v>
      </c>
      <c r="F144" s="58">
        <f t="shared" si="84"/>
        <v>-414.7</v>
      </c>
      <c r="G144" s="235">
        <v>0</v>
      </c>
      <c r="H144" s="68">
        <v>459.9</v>
      </c>
      <c r="I144" s="60">
        <v>459.9</v>
      </c>
      <c r="J144" s="58">
        <f>H144-I144</f>
        <v>0</v>
      </c>
      <c r="K144" s="235">
        <v>0</v>
      </c>
      <c r="L144" s="117"/>
    </row>
    <row r="145" spans="1:12" s="14" customFormat="1" ht="21" customHeight="1">
      <c r="A145" s="120" t="s">
        <v>1</v>
      </c>
      <c r="B145" s="116">
        <f t="shared" si="44"/>
        <v>112</v>
      </c>
      <c r="C145" s="164" t="s">
        <v>166</v>
      </c>
      <c r="D145" s="287">
        <v>275.10000000000002</v>
      </c>
      <c r="E145" s="60">
        <v>2054.8000000000002</v>
      </c>
      <c r="F145" s="58">
        <f t="shared" si="84"/>
        <v>-1779.7000000000003</v>
      </c>
      <c r="G145" s="235">
        <f>E145/D145*100-100</f>
        <v>646.92838967648129</v>
      </c>
      <c r="H145" s="68">
        <v>18123.8</v>
      </c>
      <c r="I145" s="60">
        <v>18123.5</v>
      </c>
      <c r="J145" s="58">
        <f>H145-I145</f>
        <v>0.2999999999992724</v>
      </c>
      <c r="K145" s="235">
        <f>I145/H145*100-100</f>
        <v>-1.6552820048758576E-3</v>
      </c>
      <c r="L145" s="117"/>
    </row>
    <row r="146" spans="1:12" s="18" customFormat="1" ht="21" customHeight="1" thickBot="1">
      <c r="A146" s="120" t="s">
        <v>8</v>
      </c>
      <c r="B146" s="116">
        <f t="shared" si="44"/>
        <v>113</v>
      </c>
      <c r="C146" s="164" t="s">
        <v>167</v>
      </c>
      <c r="D146" s="287">
        <v>0</v>
      </c>
      <c r="E146" s="60">
        <v>0</v>
      </c>
      <c r="F146" s="58">
        <f t="shared" si="84"/>
        <v>0</v>
      </c>
      <c r="G146" s="235">
        <v>0</v>
      </c>
      <c r="H146" s="68">
        <v>0</v>
      </c>
      <c r="I146" s="60">
        <v>0</v>
      </c>
      <c r="J146" s="58">
        <f t="shared" ref="J146:J148" si="85">H146-I146</f>
        <v>0</v>
      </c>
      <c r="K146" s="235">
        <v>0</v>
      </c>
      <c r="L146" s="166"/>
    </row>
    <row r="147" spans="1:12" s="13" customFormat="1" ht="21" customHeight="1" thickBot="1">
      <c r="A147" s="120" t="s">
        <v>2</v>
      </c>
      <c r="B147" s="116">
        <f t="shared" si="44"/>
        <v>114</v>
      </c>
      <c r="C147" s="164" t="s">
        <v>168</v>
      </c>
      <c r="D147" s="287">
        <v>0</v>
      </c>
      <c r="E147" s="60">
        <v>0</v>
      </c>
      <c r="F147" s="58">
        <f t="shared" si="84"/>
        <v>0</v>
      </c>
      <c r="G147" s="235">
        <v>0</v>
      </c>
      <c r="H147" s="68">
        <v>0</v>
      </c>
      <c r="I147" s="60">
        <v>0</v>
      </c>
      <c r="J147" s="58">
        <f t="shared" si="85"/>
        <v>0</v>
      </c>
      <c r="K147" s="235">
        <v>0</v>
      </c>
      <c r="L147" s="122"/>
    </row>
    <row r="148" spans="1:12" s="13" customFormat="1" ht="32.25" customHeight="1" thickBot="1">
      <c r="A148" s="120" t="s">
        <v>9</v>
      </c>
      <c r="B148" s="116">
        <f t="shared" si="44"/>
        <v>115</v>
      </c>
      <c r="C148" s="164" t="s">
        <v>169</v>
      </c>
      <c r="D148" s="287">
        <v>0</v>
      </c>
      <c r="E148" s="60">
        <v>0</v>
      </c>
      <c r="F148" s="58">
        <f t="shared" si="84"/>
        <v>0</v>
      </c>
      <c r="G148" s="235">
        <v>0</v>
      </c>
      <c r="H148" s="68">
        <v>0</v>
      </c>
      <c r="I148" s="60">
        <v>0</v>
      </c>
      <c r="J148" s="58">
        <f t="shared" si="85"/>
        <v>0</v>
      </c>
      <c r="K148" s="235">
        <v>0</v>
      </c>
      <c r="L148" s="122"/>
    </row>
    <row r="149" spans="1:12" s="14" customFormat="1" ht="18" customHeight="1">
      <c r="A149" s="120" t="s">
        <v>17</v>
      </c>
      <c r="B149" s="116">
        <f t="shared" si="44"/>
        <v>116</v>
      </c>
      <c r="C149" s="164" t="s">
        <v>170</v>
      </c>
      <c r="D149" s="287">
        <v>67.400000000000006</v>
      </c>
      <c r="E149" s="60">
        <v>725.2</v>
      </c>
      <c r="F149" s="58">
        <f t="shared" si="84"/>
        <v>-657.80000000000007</v>
      </c>
      <c r="G149" s="235">
        <f>E149/D149*100-100</f>
        <v>975.96439169139467</v>
      </c>
      <c r="H149" s="68">
        <v>2676.7</v>
      </c>
      <c r="I149" s="60">
        <v>2180</v>
      </c>
      <c r="J149" s="58">
        <f>H149-I149</f>
        <v>496.69999999999982</v>
      </c>
      <c r="K149" s="235">
        <f>I149/H149*100-100</f>
        <v>-18.556431426756831</v>
      </c>
      <c r="L149" s="117"/>
    </row>
    <row r="150" spans="1:12" s="14" customFormat="1" ht="18" customHeight="1" thickBot="1">
      <c r="A150" s="148" t="s">
        <v>122</v>
      </c>
      <c r="B150" s="131">
        <f t="shared" si="44"/>
        <v>117</v>
      </c>
      <c r="C150" s="133">
        <v>3040</v>
      </c>
      <c r="D150" s="288">
        <v>0</v>
      </c>
      <c r="E150" s="270">
        <v>0</v>
      </c>
      <c r="F150" s="77">
        <f t="shared" si="84"/>
        <v>0</v>
      </c>
      <c r="G150" s="285">
        <v>0</v>
      </c>
      <c r="H150" s="289">
        <v>0</v>
      </c>
      <c r="I150" s="270">
        <v>0</v>
      </c>
      <c r="J150" s="77">
        <f>H150-I150</f>
        <v>0</v>
      </c>
      <c r="K150" s="285">
        <v>0</v>
      </c>
      <c r="L150" s="117"/>
    </row>
    <row r="151" spans="1:12" s="14" customFormat="1" ht="18" customHeight="1" thickBot="1">
      <c r="A151" s="110" t="s">
        <v>123</v>
      </c>
      <c r="B151" s="79">
        <f t="shared" si="44"/>
        <v>118</v>
      </c>
      <c r="C151" s="163">
        <v>4000</v>
      </c>
      <c r="D151" s="221">
        <v>148001</v>
      </c>
      <c r="E151" s="221">
        <v>148001</v>
      </c>
      <c r="F151" s="135">
        <f t="shared" si="84"/>
        <v>0</v>
      </c>
      <c r="G151" s="81">
        <f>E151/D151*100-100</f>
        <v>0</v>
      </c>
      <c r="H151" s="221">
        <v>148001</v>
      </c>
      <c r="I151" s="221">
        <v>148001</v>
      </c>
      <c r="J151" s="135">
        <f>H151-I151</f>
        <v>0</v>
      </c>
      <c r="K151" s="81">
        <f>I151/H151*100-100</f>
        <v>0</v>
      </c>
      <c r="L151" s="117"/>
    </row>
    <row r="152" spans="1:12" s="14" customFormat="1" ht="18" customHeight="1" thickBot="1">
      <c r="A152" s="110" t="s">
        <v>124</v>
      </c>
      <c r="B152" s="79">
        <f t="shared" si="44"/>
        <v>119</v>
      </c>
      <c r="C152" s="163">
        <v>5000</v>
      </c>
      <c r="D152" s="222"/>
      <c r="E152" s="223"/>
      <c r="F152" s="59"/>
      <c r="G152" s="70"/>
      <c r="H152" s="59"/>
      <c r="I152" s="57"/>
      <c r="J152" s="59"/>
      <c r="K152" s="70"/>
      <c r="L152" s="117"/>
    </row>
    <row r="153" spans="1:12" s="14" customFormat="1" ht="18.75" customHeight="1">
      <c r="A153" s="120" t="s">
        <v>33</v>
      </c>
      <c r="B153" s="113">
        <f t="shared" si="44"/>
        <v>120</v>
      </c>
      <c r="C153" s="164">
        <v>5010</v>
      </c>
      <c r="D153" s="68"/>
      <c r="E153" s="62"/>
      <c r="F153" s="60"/>
      <c r="G153" s="61"/>
      <c r="H153" s="60"/>
      <c r="I153" s="58"/>
      <c r="J153" s="60"/>
      <c r="K153" s="61"/>
      <c r="L153" s="117"/>
    </row>
    <row r="154" spans="1:12" s="14" customFormat="1" ht="18.75" customHeight="1">
      <c r="A154" s="120" t="s">
        <v>67</v>
      </c>
      <c r="B154" s="116">
        <f t="shared" si="44"/>
        <v>121</v>
      </c>
      <c r="C154" s="164" t="s">
        <v>171</v>
      </c>
      <c r="D154" s="68"/>
      <c r="E154" s="224"/>
      <c r="F154" s="183"/>
      <c r="G154" s="182"/>
      <c r="H154" s="183"/>
      <c r="I154" s="225"/>
      <c r="J154" s="183"/>
      <c r="K154" s="182"/>
      <c r="L154" s="117"/>
    </row>
    <row r="155" spans="1:12" s="14" customFormat="1" ht="18.75" customHeight="1">
      <c r="A155" s="120" t="s">
        <v>34</v>
      </c>
      <c r="B155" s="116">
        <f t="shared" si="44"/>
        <v>122</v>
      </c>
      <c r="C155" s="164" t="s">
        <v>172</v>
      </c>
      <c r="D155" s="68"/>
      <c r="E155" s="226"/>
      <c r="F155" s="167"/>
      <c r="G155" s="65"/>
      <c r="H155" s="167"/>
      <c r="I155" s="227"/>
      <c r="J155" s="167"/>
      <c r="K155" s="65"/>
      <c r="L155" s="117"/>
    </row>
    <row r="156" spans="1:12" s="14" customFormat="1" ht="18.75" customHeight="1">
      <c r="A156" s="120" t="s">
        <v>35</v>
      </c>
      <c r="B156" s="116">
        <f t="shared" si="44"/>
        <v>123</v>
      </c>
      <c r="C156" s="164" t="s">
        <v>173</v>
      </c>
      <c r="D156" s="68"/>
      <c r="E156" s="226"/>
      <c r="F156" s="167"/>
      <c r="G156" s="65"/>
      <c r="H156" s="167"/>
      <c r="I156" s="227"/>
      <c r="J156" s="167"/>
      <c r="K156" s="65"/>
      <c r="L156" s="117"/>
    </row>
    <row r="157" spans="1:12" s="14" customFormat="1" ht="18.75" customHeight="1">
      <c r="A157" s="120" t="s">
        <v>68</v>
      </c>
      <c r="B157" s="116">
        <f t="shared" si="44"/>
        <v>124</v>
      </c>
      <c r="C157" s="164">
        <v>5020</v>
      </c>
      <c r="D157" s="68"/>
      <c r="E157" s="62"/>
      <c r="F157" s="60"/>
      <c r="G157" s="61"/>
      <c r="H157" s="60"/>
      <c r="I157" s="58"/>
      <c r="J157" s="60"/>
      <c r="K157" s="61"/>
      <c r="L157" s="117"/>
    </row>
    <row r="158" spans="1:12" s="14" customFormat="1" ht="18.75" customHeight="1" thickBot="1">
      <c r="A158" s="120" t="s">
        <v>36</v>
      </c>
      <c r="B158" s="116">
        <f t="shared" si="44"/>
        <v>125</v>
      </c>
      <c r="C158" s="164">
        <v>5030</v>
      </c>
      <c r="D158" s="68"/>
      <c r="E158" s="62"/>
      <c r="F158" s="60"/>
      <c r="G158" s="61"/>
      <c r="H158" s="60"/>
      <c r="I158" s="58"/>
      <c r="J158" s="60"/>
      <c r="K158" s="61"/>
      <c r="L158" s="117"/>
    </row>
    <row r="159" spans="1:12" s="14" customFormat="1" ht="18.75" customHeight="1" thickBot="1">
      <c r="A159" s="120" t="s">
        <v>67</v>
      </c>
      <c r="B159" s="116">
        <f t="shared" si="44"/>
        <v>126</v>
      </c>
      <c r="C159" s="164" t="s">
        <v>174</v>
      </c>
      <c r="D159" s="68"/>
      <c r="E159" s="62"/>
      <c r="F159" s="60"/>
      <c r="G159" s="61"/>
      <c r="H159" s="60"/>
      <c r="I159" s="58"/>
      <c r="J159" s="60"/>
      <c r="K159" s="61"/>
      <c r="L159" s="122"/>
    </row>
    <row r="160" spans="1:12" s="14" customFormat="1" ht="18.75" customHeight="1">
      <c r="A160" s="120" t="s">
        <v>34</v>
      </c>
      <c r="B160" s="116">
        <f t="shared" si="44"/>
        <v>127</v>
      </c>
      <c r="C160" s="164" t="s">
        <v>175</v>
      </c>
      <c r="D160" s="68"/>
      <c r="E160" s="62"/>
      <c r="F160" s="60"/>
      <c r="G160" s="61"/>
      <c r="H160" s="60"/>
      <c r="I160" s="58"/>
      <c r="J160" s="60"/>
      <c r="K160" s="61"/>
      <c r="L160" s="117"/>
    </row>
    <row r="161" spans="1:12" s="19" customFormat="1" ht="18.75" customHeight="1">
      <c r="A161" s="120" t="s">
        <v>35</v>
      </c>
      <c r="B161" s="116">
        <f t="shared" si="44"/>
        <v>128</v>
      </c>
      <c r="C161" s="164" t="s">
        <v>176</v>
      </c>
      <c r="D161" s="68"/>
      <c r="E161" s="62"/>
      <c r="F161" s="60"/>
      <c r="G161" s="61"/>
      <c r="H161" s="60"/>
      <c r="I161" s="58"/>
      <c r="J161" s="60"/>
      <c r="K161" s="61"/>
      <c r="L161" s="117"/>
    </row>
    <row r="162" spans="1:12" s="19" customFormat="1" ht="18.75" customHeight="1" thickBot="1">
      <c r="A162" s="120" t="s">
        <v>177</v>
      </c>
      <c r="B162" s="131">
        <f t="shared" si="44"/>
        <v>129</v>
      </c>
      <c r="C162" s="164">
        <v>5040</v>
      </c>
      <c r="D162" s="69"/>
      <c r="E162" s="63"/>
      <c r="F162" s="66"/>
      <c r="G162" s="71"/>
      <c r="H162" s="66"/>
      <c r="I162" s="77"/>
      <c r="J162" s="66"/>
      <c r="K162" s="71"/>
      <c r="L162" s="117"/>
    </row>
    <row r="163" spans="1:12" s="19" customFormat="1" ht="21" thickBot="1">
      <c r="A163" s="110" t="s">
        <v>125</v>
      </c>
      <c r="B163" s="79">
        <f t="shared" si="44"/>
        <v>130</v>
      </c>
      <c r="C163" s="163">
        <v>6000</v>
      </c>
      <c r="D163" s="221"/>
      <c r="E163" s="138"/>
      <c r="F163" s="76"/>
      <c r="G163" s="75"/>
      <c r="H163" s="76"/>
      <c r="I163" s="147"/>
      <c r="J163" s="76"/>
      <c r="K163" s="75"/>
      <c r="L163" s="146"/>
    </row>
    <row r="164" spans="1:12" s="19" customFormat="1" ht="23.25" customHeight="1" thickBot="1">
      <c r="A164" s="120" t="s">
        <v>69</v>
      </c>
      <c r="B164" s="113">
        <f t="shared" si="44"/>
        <v>131</v>
      </c>
      <c r="C164" s="164">
        <v>6010</v>
      </c>
      <c r="D164" s="287">
        <v>0.1</v>
      </c>
      <c r="E164" s="287">
        <v>0.1</v>
      </c>
      <c r="F164" s="83">
        <f>D164-E164</f>
        <v>0</v>
      </c>
      <c r="G164" s="70">
        <f>E164/D164*100-100</f>
        <v>0</v>
      </c>
      <c r="H164" s="287">
        <v>0.1</v>
      </c>
      <c r="I164" s="287">
        <v>0.1</v>
      </c>
      <c r="J164" s="83">
        <f>H164-I164</f>
        <v>0</v>
      </c>
      <c r="K164" s="70">
        <f>I164/H164*100-100</f>
        <v>0</v>
      </c>
      <c r="L164" s="122"/>
    </row>
    <row r="165" spans="1:12" s="19" customFormat="1" ht="23.25" customHeight="1">
      <c r="A165" s="120" t="s">
        <v>70</v>
      </c>
      <c r="B165" s="116">
        <f t="shared" si="44"/>
        <v>132</v>
      </c>
      <c r="C165" s="164">
        <v>6020</v>
      </c>
      <c r="D165" s="287">
        <v>0.2</v>
      </c>
      <c r="E165" s="287">
        <v>0.2</v>
      </c>
      <c r="F165" s="83">
        <f>D165-E165</f>
        <v>0</v>
      </c>
      <c r="G165" s="70">
        <f>E165/D165*100-100</f>
        <v>0</v>
      </c>
      <c r="H165" s="287">
        <v>0.2</v>
      </c>
      <c r="I165" s="287">
        <v>0.2</v>
      </c>
      <c r="J165" s="83">
        <f>H165-I165</f>
        <v>0</v>
      </c>
      <c r="K165" s="70">
        <f>I165/H165*100-100</f>
        <v>0</v>
      </c>
      <c r="L165" s="115"/>
    </row>
    <row r="166" spans="1:12" s="19" customFormat="1" ht="38.25" customHeight="1">
      <c r="A166" s="120" t="s">
        <v>126</v>
      </c>
      <c r="B166" s="116">
        <f t="shared" si="44"/>
        <v>133</v>
      </c>
      <c r="C166" s="164">
        <v>6030</v>
      </c>
      <c r="D166" s="287">
        <v>0.3</v>
      </c>
      <c r="E166" s="287">
        <v>0.3</v>
      </c>
      <c r="F166" s="83">
        <f>D166-E166</f>
        <v>0</v>
      </c>
      <c r="G166" s="70">
        <f>E166/D166*100-100</f>
        <v>0</v>
      </c>
      <c r="H166" s="287">
        <v>0.3</v>
      </c>
      <c r="I166" s="287">
        <v>0.3</v>
      </c>
      <c r="J166" s="83">
        <f>H166-I166</f>
        <v>0</v>
      </c>
      <c r="K166" s="70">
        <f>I166/H166*100-100</f>
        <v>0</v>
      </c>
      <c r="L166" s="117"/>
    </row>
    <row r="167" spans="1:12" s="19" customFormat="1" ht="23.25" customHeight="1" thickBot="1">
      <c r="A167" s="148" t="s">
        <v>71</v>
      </c>
      <c r="B167" s="131">
        <f t="shared" si="44"/>
        <v>134</v>
      </c>
      <c r="C167" s="133">
        <v>6040</v>
      </c>
      <c r="D167" s="290">
        <v>0.1</v>
      </c>
      <c r="E167" s="290">
        <v>0.1</v>
      </c>
      <c r="F167" s="83">
        <f>D167-E167</f>
        <v>0</v>
      </c>
      <c r="G167" s="70">
        <f>E167/D167*100-100</f>
        <v>0</v>
      </c>
      <c r="H167" s="290">
        <v>0.1</v>
      </c>
      <c r="I167" s="290">
        <v>0.1</v>
      </c>
      <c r="J167" s="83">
        <f>H167-I167</f>
        <v>0</v>
      </c>
      <c r="K167" s="70">
        <f>I167/H167*100-100</f>
        <v>0</v>
      </c>
      <c r="L167" s="117"/>
    </row>
    <row r="168" spans="1:12" s="19" customFormat="1" ht="18" customHeight="1" thickBot="1">
      <c r="A168" s="110" t="s">
        <v>127</v>
      </c>
      <c r="B168" s="79">
        <f t="shared" si="44"/>
        <v>135</v>
      </c>
      <c r="C168" s="163">
        <v>7000</v>
      </c>
      <c r="D168" s="134"/>
      <c r="E168" s="228"/>
      <c r="F168" s="76"/>
      <c r="G168" s="75"/>
      <c r="H168" s="82"/>
      <c r="I168" s="76"/>
      <c r="J168" s="147"/>
      <c r="K168" s="153"/>
      <c r="L168" s="117"/>
    </row>
    <row r="169" spans="1:12" s="19" customFormat="1" ht="18" customHeight="1" thickBot="1">
      <c r="A169" s="112" t="s">
        <v>72</v>
      </c>
      <c r="B169" s="113">
        <f t="shared" si="44"/>
        <v>136</v>
      </c>
      <c r="C169" s="165">
        <v>7010</v>
      </c>
      <c r="D169" s="67"/>
      <c r="E169" s="73"/>
      <c r="F169" s="59"/>
      <c r="G169" s="70"/>
      <c r="H169" s="59"/>
      <c r="I169" s="59"/>
      <c r="J169" s="194"/>
      <c r="K169" s="70"/>
      <c r="L169" s="146"/>
    </row>
    <row r="170" spans="1:12" s="14" customFormat="1" ht="21" customHeight="1" thickBot="1">
      <c r="A170" s="120" t="s">
        <v>73</v>
      </c>
      <c r="B170" s="116">
        <f t="shared" si="44"/>
        <v>137</v>
      </c>
      <c r="C170" s="164">
        <v>7020</v>
      </c>
      <c r="D170" s="68"/>
      <c r="E170" s="212"/>
      <c r="F170" s="60"/>
      <c r="G170" s="61"/>
      <c r="H170" s="60"/>
      <c r="I170" s="60"/>
      <c r="J170" s="195"/>
      <c r="K170" s="61"/>
      <c r="L170" s="122"/>
    </row>
    <row r="171" spans="1:12" s="14" customFormat="1" ht="18.75">
      <c r="A171" s="120" t="s">
        <v>74</v>
      </c>
      <c r="B171" s="116">
        <f t="shared" si="44"/>
        <v>138</v>
      </c>
      <c r="C171" s="164">
        <v>7030</v>
      </c>
      <c r="D171" s="68"/>
      <c r="E171" s="212"/>
      <c r="F171" s="60"/>
      <c r="G171" s="61"/>
      <c r="H171" s="60"/>
      <c r="I171" s="60"/>
      <c r="J171" s="195"/>
      <c r="K171" s="61"/>
      <c r="L171" s="115"/>
    </row>
    <row r="172" spans="1:12" s="19" customFormat="1" ht="18" customHeight="1">
      <c r="A172" s="120" t="s">
        <v>75</v>
      </c>
      <c r="B172" s="116">
        <f t="shared" si="44"/>
        <v>139</v>
      </c>
      <c r="C172" s="164">
        <v>7040</v>
      </c>
      <c r="D172" s="68"/>
      <c r="E172" s="58"/>
      <c r="F172" s="83"/>
      <c r="G172" s="70"/>
      <c r="H172" s="68">
        <v>1303.5999999999999</v>
      </c>
      <c r="I172" s="58">
        <v>1303.5999999999999</v>
      </c>
      <c r="J172" s="83">
        <f>H172-I172</f>
        <v>0</v>
      </c>
      <c r="K172" s="70">
        <f>I172/H172*100-100</f>
        <v>0</v>
      </c>
      <c r="L172" s="117"/>
    </row>
    <row r="173" spans="1:12" s="19" customFormat="1" ht="18" customHeight="1" thickBot="1">
      <c r="A173" s="148" t="s">
        <v>76</v>
      </c>
      <c r="B173" s="131">
        <f t="shared" si="44"/>
        <v>140</v>
      </c>
      <c r="C173" s="133">
        <v>7050</v>
      </c>
      <c r="D173" s="69"/>
      <c r="E173" s="77"/>
      <c r="F173" s="83"/>
      <c r="G173" s="70"/>
      <c r="H173" s="69">
        <v>1236.8</v>
      </c>
      <c r="I173" s="66">
        <v>1236.8</v>
      </c>
      <c r="J173" s="57">
        <f>H173-I173</f>
        <v>0</v>
      </c>
      <c r="K173" s="74">
        <f>I173/H173*100-100</f>
        <v>0</v>
      </c>
      <c r="L173" s="117"/>
    </row>
    <row r="174" spans="1:12" s="19" customFormat="1" ht="27.75" customHeight="1" thickBot="1">
      <c r="A174" s="110" t="s">
        <v>128</v>
      </c>
      <c r="B174" s="79">
        <f t="shared" ref="B174:B206" si="86">B173+1</f>
        <v>141</v>
      </c>
      <c r="C174" s="163">
        <v>8000</v>
      </c>
      <c r="D174" s="134"/>
      <c r="E174" s="138"/>
      <c r="F174" s="147"/>
      <c r="G174" s="153"/>
      <c r="H174" s="82"/>
      <c r="I174" s="76"/>
      <c r="J174" s="147"/>
      <c r="K174" s="153"/>
      <c r="L174" s="117"/>
    </row>
    <row r="175" spans="1:12" s="19" customFormat="1" ht="18" customHeight="1">
      <c r="A175" s="112" t="s">
        <v>239</v>
      </c>
      <c r="B175" s="113">
        <f t="shared" si="86"/>
        <v>142</v>
      </c>
      <c r="C175" s="165">
        <v>8010</v>
      </c>
      <c r="D175" s="237">
        <f>SUM(D176:D182)</f>
        <v>357</v>
      </c>
      <c r="E175" s="237">
        <f>SUM(E176:E182)</f>
        <v>349.5</v>
      </c>
      <c r="F175" s="83">
        <f>D175-E175</f>
        <v>7.5</v>
      </c>
      <c r="G175" s="70">
        <f>E175/D175*100-100</f>
        <v>-2.1008403361344534</v>
      </c>
      <c r="H175" s="237">
        <f>SUM(H176:H182)</f>
        <v>357</v>
      </c>
      <c r="I175" s="67">
        <f>SUM(I176:I182)</f>
        <v>351.25</v>
      </c>
      <c r="J175" s="57">
        <f>H175-I175</f>
        <v>5.75</v>
      </c>
      <c r="K175" s="74">
        <f>I175/H175*100-100</f>
        <v>-1.6106442577030862</v>
      </c>
      <c r="L175" s="117"/>
    </row>
    <row r="176" spans="1:12" s="19" customFormat="1" ht="18" customHeight="1">
      <c r="A176" s="120" t="s">
        <v>18</v>
      </c>
      <c r="B176" s="116">
        <f t="shared" si="86"/>
        <v>143</v>
      </c>
      <c r="C176" s="164" t="s">
        <v>178</v>
      </c>
      <c r="D176" s="316">
        <v>1</v>
      </c>
      <c r="E176" s="212">
        <v>1</v>
      </c>
      <c r="F176" s="60">
        <f t="shared" ref="F176:F182" si="87">D176-E176</f>
        <v>0</v>
      </c>
      <c r="G176" s="61">
        <f t="shared" ref="G176:G182" si="88">E176/D176*100-100</f>
        <v>0</v>
      </c>
      <c r="H176" s="68">
        <v>1</v>
      </c>
      <c r="I176" s="62">
        <v>1</v>
      </c>
      <c r="J176" s="58">
        <f t="shared" ref="J176:J182" si="89">H176-I176</f>
        <v>0</v>
      </c>
      <c r="K176" s="235">
        <f t="shared" ref="K176:K182" si="90">I176/H176*100-100</f>
        <v>0</v>
      </c>
      <c r="L176" s="117"/>
    </row>
    <row r="177" spans="1:12" s="19" customFormat="1" ht="18" customHeight="1">
      <c r="A177" s="120" t="s">
        <v>129</v>
      </c>
      <c r="B177" s="116">
        <f t="shared" si="86"/>
        <v>144</v>
      </c>
      <c r="C177" s="164" t="s">
        <v>179</v>
      </c>
      <c r="D177" s="317">
        <v>3</v>
      </c>
      <c r="E177" s="212">
        <v>3</v>
      </c>
      <c r="F177" s="60">
        <f t="shared" si="87"/>
        <v>0</v>
      </c>
      <c r="G177" s="61">
        <f t="shared" si="88"/>
        <v>0</v>
      </c>
      <c r="H177" s="68">
        <v>3</v>
      </c>
      <c r="I177" s="62">
        <v>3</v>
      </c>
      <c r="J177" s="58">
        <f t="shared" si="89"/>
        <v>0</v>
      </c>
      <c r="K177" s="235">
        <f t="shared" si="90"/>
        <v>0</v>
      </c>
      <c r="L177" s="117"/>
    </row>
    <row r="178" spans="1:12" s="19" customFormat="1" ht="18" customHeight="1" thickBot="1">
      <c r="A178" s="120" t="s">
        <v>77</v>
      </c>
      <c r="B178" s="116">
        <f t="shared" si="86"/>
        <v>145</v>
      </c>
      <c r="C178" s="164" t="s">
        <v>180</v>
      </c>
      <c r="D178" s="318">
        <v>72.75</v>
      </c>
      <c r="E178" s="58">
        <v>71.75</v>
      </c>
      <c r="F178" s="60">
        <f t="shared" si="87"/>
        <v>1</v>
      </c>
      <c r="G178" s="61">
        <f t="shared" si="88"/>
        <v>-1.3745704467353903</v>
      </c>
      <c r="H178" s="68">
        <v>71</v>
      </c>
      <c r="I178" s="60">
        <v>70</v>
      </c>
      <c r="J178" s="58">
        <f t="shared" si="89"/>
        <v>1</v>
      </c>
      <c r="K178" s="235">
        <f t="shared" si="90"/>
        <v>-1.4084507042253449</v>
      </c>
      <c r="L178" s="146"/>
    </row>
    <row r="179" spans="1:12" s="14" customFormat="1" ht="18" customHeight="1" thickBot="1">
      <c r="A179" s="120" t="s">
        <v>78</v>
      </c>
      <c r="B179" s="116">
        <f t="shared" si="86"/>
        <v>146</v>
      </c>
      <c r="C179" s="164" t="s">
        <v>181</v>
      </c>
      <c r="D179" s="318">
        <v>19</v>
      </c>
      <c r="E179" s="58">
        <v>20.25</v>
      </c>
      <c r="F179" s="60">
        <f t="shared" si="87"/>
        <v>-1.25</v>
      </c>
      <c r="G179" s="61">
        <f t="shared" si="88"/>
        <v>6.5789473684210691</v>
      </c>
      <c r="H179" s="68">
        <v>19</v>
      </c>
      <c r="I179" s="60">
        <v>19.75</v>
      </c>
      <c r="J179" s="58">
        <f t="shared" si="89"/>
        <v>-0.75</v>
      </c>
      <c r="K179" s="235">
        <f t="shared" si="90"/>
        <v>3.9473684210526301</v>
      </c>
      <c r="L179" s="123"/>
    </row>
    <row r="180" spans="1:12" s="19" customFormat="1" ht="18" customHeight="1">
      <c r="A180" s="120" t="s">
        <v>79</v>
      </c>
      <c r="B180" s="116">
        <f t="shared" si="86"/>
        <v>147</v>
      </c>
      <c r="C180" s="164" t="s">
        <v>182</v>
      </c>
      <c r="D180" s="318">
        <v>139</v>
      </c>
      <c r="E180" s="58">
        <v>139</v>
      </c>
      <c r="F180" s="60">
        <f t="shared" si="87"/>
        <v>0</v>
      </c>
      <c r="G180" s="61">
        <f t="shared" si="88"/>
        <v>0</v>
      </c>
      <c r="H180" s="68">
        <v>140.75</v>
      </c>
      <c r="I180" s="60">
        <v>140</v>
      </c>
      <c r="J180" s="58">
        <f>H180-I180</f>
        <v>0.75</v>
      </c>
      <c r="K180" s="235">
        <f t="shared" si="90"/>
        <v>-0.53285968028419006</v>
      </c>
      <c r="L180" s="115"/>
    </row>
    <row r="181" spans="1:12" s="19" customFormat="1" ht="18" customHeight="1">
      <c r="A181" s="120" t="s">
        <v>80</v>
      </c>
      <c r="B181" s="116">
        <f t="shared" si="86"/>
        <v>148</v>
      </c>
      <c r="C181" s="133" t="s">
        <v>183</v>
      </c>
      <c r="D181" s="318">
        <v>93</v>
      </c>
      <c r="E181" s="58">
        <v>90</v>
      </c>
      <c r="F181" s="60">
        <f t="shared" si="87"/>
        <v>3</v>
      </c>
      <c r="G181" s="61">
        <f t="shared" si="88"/>
        <v>-3.2258064516128968</v>
      </c>
      <c r="H181" s="68">
        <v>88</v>
      </c>
      <c r="I181" s="60">
        <v>87</v>
      </c>
      <c r="J181" s="58">
        <f t="shared" si="89"/>
        <v>1</v>
      </c>
      <c r="K181" s="235">
        <f t="shared" si="90"/>
        <v>-1.1363636363636402</v>
      </c>
      <c r="L181" s="115"/>
    </row>
    <row r="182" spans="1:12" s="19" customFormat="1" ht="18" customHeight="1" thickBot="1">
      <c r="A182" s="148" t="s">
        <v>81</v>
      </c>
      <c r="B182" s="130">
        <f t="shared" si="86"/>
        <v>149</v>
      </c>
      <c r="C182" s="133" t="s">
        <v>184</v>
      </c>
      <c r="D182" s="319">
        <v>29.25</v>
      </c>
      <c r="E182" s="77">
        <v>24.5</v>
      </c>
      <c r="F182" s="66">
        <f t="shared" si="87"/>
        <v>4.75</v>
      </c>
      <c r="G182" s="71">
        <f t="shared" si="88"/>
        <v>-16.239316239316238</v>
      </c>
      <c r="H182" s="69">
        <v>34.25</v>
      </c>
      <c r="I182" s="66">
        <v>30.5</v>
      </c>
      <c r="J182" s="77">
        <f t="shared" si="89"/>
        <v>3.75</v>
      </c>
      <c r="K182" s="72">
        <f t="shared" si="90"/>
        <v>-10.948905109489047</v>
      </c>
      <c r="L182" s="117"/>
    </row>
    <row r="183" spans="1:12" s="19" customFormat="1" ht="24.75" customHeight="1" thickBot="1">
      <c r="A183" s="78" t="s">
        <v>82</v>
      </c>
      <c r="B183" s="79">
        <f t="shared" si="86"/>
        <v>150</v>
      </c>
      <c r="C183" s="80">
        <v>8020</v>
      </c>
      <c r="D183" s="282">
        <f>SUM(D184:D190)</f>
        <v>11518.599999999999</v>
      </c>
      <c r="E183" s="76">
        <f>SUM(E184:E190)</f>
        <v>11549.599999999999</v>
      </c>
      <c r="F183" s="231">
        <f>D183-E183</f>
        <v>-31</v>
      </c>
      <c r="G183" s="81">
        <f>E183/D183*100-100</f>
        <v>0.26912992898442667</v>
      </c>
      <c r="H183" s="82">
        <f>SUM(H184:H190)</f>
        <v>57065.7</v>
      </c>
      <c r="I183" s="260">
        <f>SUM(I184:I190)</f>
        <v>57051.199999999997</v>
      </c>
      <c r="J183" s="231">
        <f>H183-I183</f>
        <v>14.5</v>
      </c>
      <c r="K183" s="81">
        <f>I183/H183*100-100</f>
        <v>-2.5409308919364548E-2</v>
      </c>
      <c r="L183" s="117"/>
    </row>
    <row r="184" spans="1:12" s="19" customFormat="1" ht="18" customHeight="1">
      <c r="A184" s="112" t="s">
        <v>18</v>
      </c>
      <c r="B184" s="150">
        <f t="shared" si="86"/>
        <v>151</v>
      </c>
      <c r="C184" s="165" t="s">
        <v>185</v>
      </c>
      <c r="D184" s="320">
        <v>177.5</v>
      </c>
      <c r="E184" s="320">
        <v>177.5</v>
      </c>
      <c r="F184" s="59">
        <f t="shared" ref="F184:F190" si="91">D184-E184</f>
        <v>0</v>
      </c>
      <c r="G184" s="70">
        <f t="shared" ref="G184:G190" si="92">E184/D184*100-100</f>
        <v>0</v>
      </c>
      <c r="H184" s="292">
        <v>701.4</v>
      </c>
      <c r="I184" s="292">
        <v>701.4</v>
      </c>
      <c r="J184" s="59">
        <f t="shared" ref="J184:J190" si="93">H184-I184</f>
        <v>0</v>
      </c>
      <c r="K184" s="234">
        <f t="shared" ref="K184:K190" si="94">I184/H184*100-100</f>
        <v>0</v>
      </c>
      <c r="L184" s="117"/>
    </row>
    <row r="185" spans="1:12" s="19" customFormat="1" ht="18" customHeight="1">
      <c r="A185" s="112" t="s">
        <v>130</v>
      </c>
      <c r="B185" s="116">
        <f t="shared" si="86"/>
        <v>152</v>
      </c>
      <c r="C185" s="164" t="s">
        <v>186</v>
      </c>
      <c r="D185" s="236">
        <v>266.5</v>
      </c>
      <c r="E185" s="236">
        <v>266.5</v>
      </c>
      <c r="F185" s="60">
        <f t="shared" si="91"/>
        <v>0</v>
      </c>
      <c r="G185" s="61">
        <f t="shared" si="92"/>
        <v>0</v>
      </c>
      <c r="H185" s="293">
        <v>1338.7</v>
      </c>
      <c r="I185" s="293">
        <v>1338.7</v>
      </c>
      <c r="J185" s="60">
        <f t="shared" si="93"/>
        <v>0</v>
      </c>
      <c r="K185" s="235">
        <f t="shared" si="94"/>
        <v>0</v>
      </c>
      <c r="L185" s="117"/>
    </row>
    <row r="186" spans="1:12" s="19" customFormat="1" ht="18" customHeight="1" thickBot="1">
      <c r="A186" s="120" t="s">
        <v>77</v>
      </c>
      <c r="B186" s="116">
        <f t="shared" si="86"/>
        <v>153</v>
      </c>
      <c r="C186" s="164" t="s">
        <v>187</v>
      </c>
      <c r="D186" s="321">
        <v>2774</v>
      </c>
      <c r="E186" s="321">
        <v>2774</v>
      </c>
      <c r="F186" s="60">
        <f t="shared" si="91"/>
        <v>0</v>
      </c>
      <c r="G186" s="61">
        <f t="shared" si="92"/>
        <v>0</v>
      </c>
      <c r="H186" s="293">
        <v>13268.5</v>
      </c>
      <c r="I186" s="293">
        <v>13268.5</v>
      </c>
      <c r="J186" s="60">
        <f t="shared" si="93"/>
        <v>0</v>
      </c>
      <c r="K186" s="235">
        <f t="shared" si="94"/>
        <v>0</v>
      </c>
      <c r="L186" s="146"/>
    </row>
    <row r="187" spans="1:12" s="14" customFormat="1" ht="21" customHeight="1" thickBot="1">
      <c r="A187" s="120" t="s">
        <v>78</v>
      </c>
      <c r="B187" s="116">
        <f t="shared" si="86"/>
        <v>154</v>
      </c>
      <c r="C187" s="164" t="s">
        <v>188</v>
      </c>
      <c r="D187" s="321">
        <v>654.29999999999995</v>
      </c>
      <c r="E187" s="321">
        <v>654.29999999999995</v>
      </c>
      <c r="F187" s="60">
        <f t="shared" si="91"/>
        <v>0</v>
      </c>
      <c r="G187" s="61">
        <f t="shared" si="92"/>
        <v>0</v>
      </c>
      <c r="H187" s="293">
        <v>2652.2</v>
      </c>
      <c r="I187" s="293">
        <v>2652.2</v>
      </c>
      <c r="J187" s="60">
        <f t="shared" si="93"/>
        <v>0</v>
      </c>
      <c r="K187" s="235">
        <f t="shared" si="94"/>
        <v>0</v>
      </c>
      <c r="L187" s="123"/>
    </row>
    <row r="188" spans="1:12" s="19" customFormat="1" ht="18" customHeight="1">
      <c r="A188" s="120" t="s">
        <v>79</v>
      </c>
      <c r="B188" s="116">
        <f t="shared" si="86"/>
        <v>155</v>
      </c>
      <c r="C188" s="164" t="s">
        <v>189</v>
      </c>
      <c r="D188" s="321">
        <v>4542</v>
      </c>
      <c r="E188" s="321">
        <v>4573</v>
      </c>
      <c r="F188" s="60">
        <f t="shared" si="91"/>
        <v>-31</v>
      </c>
      <c r="G188" s="61">
        <f t="shared" si="92"/>
        <v>0.68251871422279464</v>
      </c>
      <c r="H188" s="293">
        <v>23561.5</v>
      </c>
      <c r="I188" s="293">
        <v>23561.5</v>
      </c>
      <c r="J188" s="60">
        <f t="shared" si="93"/>
        <v>0</v>
      </c>
      <c r="K188" s="235">
        <f t="shared" si="94"/>
        <v>0</v>
      </c>
      <c r="L188" s="115"/>
    </row>
    <row r="189" spans="1:12" s="19" customFormat="1" ht="18" customHeight="1">
      <c r="A189" s="120" t="s">
        <v>80</v>
      </c>
      <c r="B189" s="116">
        <f t="shared" si="86"/>
        <v>156</v>
      </c>
      <c r="C189" s="133" t="s">
        <v>190</v>
      </c>
      <c r="D189" s="321">
        <v>2440.8000000000002</v>
      </c>
      <c r="E189" s="321">
        <v>2440.8000000000002</v>
      </c>
      <c r="F189" s="60">
        <f t="shared" si="91"/>
        <v>0</v>
      </c>
      <c r="G189" s="61">
        <f t="shared" si="92"/>
        <v>0</v>
      </c>
      <c r="H189" s="293">
        <v>11907.7</v>
      </c>
      <c r="I189" s="293">
        <v>11893.2</v>
      </c>
      <c r="J189" s="60">
        <f t="shared" si="93"/>
        <v>14.5</v>
      </c>
      <c r="K189" s="235">
        <f t="shared" si="94"/>
        <v>-0.12176994717704304</v>
      </c>
      <c r="L189" s="115"/>
    </row>
    <row r="190" spans="1:12" s="19" customFormat="1" ht="18" customHeight="1" thickBot="1">
      <c r="A190" s="148" t="s">
        <v>81</v>
      </c>
      <c r="B190" s="130">
        <f t="shared" si="86"/>
        <v>157</v>
      </c>
      <c r="C190" s="133" t="s">
        <v>191</v>
      </c>
      <c r="D190" s="322">
        <v>663.5</v>
      </c>
      <c r="E190" s="322">
        <v>663.5</v>
      </c>
      <c r="F190" s="66">
        <f t="shared" si="91"/>
        <v>0</v>
      </c>
      <c r="G190" s="71">
        <f t="shared" si="92"/>
        <v>0</v>
      </c>
      <c r="H190" s="294">
        <v>3635.7</v>
      </c>
      <c r="I190" s="294">
        <v>3635.7</v>
      </c>
      <c r="J190" s="66">
        <f t="shared" si="93"/>
        <v>0</v>
      </c>
      <c r="K190" s="72">
        <f t="shared" si="94"/>
        <v>0</v>
      </c>
      <c r="L190" s="117"/>
    </row>
    <row r="191" spans="1:12" s="19" customFormat="1" ht="34.5" customHeight="1" thickBot="1">
      <c r="A191" s="78" t="s">
        <v>240</v>
      </c>
      <c r="B191" s="79">
        <f t="shared" si="86"/>
        <v>158</v>
      </c>
      <c r="C191" s="80">
        <v>8030</v>
      </c>
      <c r="D191" s="295">
        <f>D183/D175/3</f>
        <v>10.754995331465919</v>
      </c>
      <c r="E191" s="296">
        <f>E183/E175/3</f>
        <v>11.01535526943252</v>
      </c>
      <c r="F191" s="297">
        <f>D191-E191</f>
        <v>-0.26035993796660151</v>
      </c>
      <c r="G191" s="298">
        <f>E191/D191*100-100</f>
        <v>2.4208279961299866</v>
      </c>
      <c r="H191" s="296">
        <f>H183/H175/9</f>
        <v>17.760877684407095</v>
      </c>
      <c r="I191" s="299">
        <f>I183/I175/9</f>
        <v>18.047038355081057</v>
      </c>
      <c r="J191" s="300">
        <f>H191-I191</f>
        <v>-0.28616067067396145</v>
      </c>
      <c r="K191" s="297">
        <f>I191/H191*100-100</f>
        <v>1.6111854141374522</v>
      </c>
      <c r="L191" s="117"/>
    </row>
    <row r="192" spans="1:12" s="19" customFormat="1" ht="21" customHeight="1">
      <c r="A192" s="31" t="s">
        <v>18</v>
      </c>
      <c r="B192" s="40">
        <f t="shared" si="86"/>
        <v>159</v>
      </c>
      <c r="C192" s="46" t="s">
        <v>192</v>
      </c>
      <c r="D192" s="301">
        <f>D184/D176/3</f>
        <v>59.166666666666664</v>
      </c>
      <c r="E192" s="302">
        <f>E184/E176/3</f>
        <v>59.166666666666664</v>
      </c>
      <c r="F192" s="303">
        <f>D192-E192</f>
        <v>0</v>
      </c>
      <c r="G192" s="304">
        <f t="shared" ref="G192:G198" si="95">E192/D192*100-100</f>
        <v>0</v>
      </c>
      <c r="H192" s="305">
        <f>H184/H176/9</f>
        <v>77.933333333333337</v>
      </c>
      <c r="I192" s="306">
        <f t="shared" ref="I192:I198" si="96">I184/I176/9</f>
        <v>77.933333333333337</v>
      </c>
      <c r="J192" s="303">
        <f t="shared" ref="J192:J198" si="97">H192-I192</f>
        <v>0</v>
      </c>
      <c r="K192" s="304">
        <f t="shared" ref="K192:K198" si="98">I192/H192*100-100</f>
        <v>0</v>
      </c>
      <c r="L192" s="16"/>
    </row>
    <row r="193" spans="1:12" s="19" customFormat="1" ht="21" customHeight="1">
      <c r="A193" s="31" t="s">
        <v>130</v>
      </c>
      <c r="B193" s="36">
        <f t="shared" si="86"/>
        <v>160</v>
      </c>
      <c r="C193" s="47" t="s">
        <v>193</v>
      </c>
      <c r="D193" s="307">
        <f t="shared" ref="D193:E198" si="99">D185/D177/3</f>
        <v>29.611111111111111</v>
      </c>
      <c r="E193" s="291">
        <f t="shared" si="99"/>
        <v>29.611111111111111</v>
      </c>
      <c r="F193" s="308">
        <f t="shared" ref="F193:F198" si="100">D193-E193</f>
        <v>0</v>
      </c>
      <c r="G193" s="309">
        <f t="shared" si="95"/>
        <v>0</v>
      </c>
      <c r="H193" s="305">
        <f t="shared" ref="H193:H198" si="101">H185/H177/9</f>
        <v>49.581481481481482</v>
      </c>
      <c r="I193" s="310">
        <f>I185/I177/9</f>
        <v>49.581481481481482</v>
      </c>
      <c r="J193" s="308">
        <f t="shared" si="97"/>
        <v>0</v>
      </c>
      <c r="K193" s="309">
        <f t="shared" si="98"/>
        <v>0</v>
      </c>
      <c r="L193" s="16"/>
    </row>
    <row r="194" spans="1:12" s="19" customFormat="1" ht="21" customHeight="1" thickBot="1">
      <c r="A194" s="37" t="s">
        <v>77</v>
      </c>
      <c r="B194" s="36">
        <f t="shared" si="86"/>
        <v>161</v>
      </c>
      <c r="C194" s="47" t="s">
        <v>194</v>
      </c>
      <c r="D194" s="307">
        <f t="shared" si="99"/>
        <v>12.710194730813287</v>
      </c>
      <c r="E194" s="291">
        <f t="shared" si="99"/>
        <v>12.887340301974447</v>
      </c>
      <c r="F194" s="308">
        <f t="shared" si="100"/>
        <v>-0.17714557116116048</v>
      </c>
      <c r="G194" s="309">
        <f t="shared" si="95"/>
        <v>1.3937282229965007</v>
      </c>
      <c r="H194" s="305">
        <f t="shared" si="101"/>
        <v>20.764475743348981</v>
      </c>
      <c r="I194" s="310">
        <f>I186/I178/9</f>
        <v>21.061111111111114</v>
      </c>
      <c r="J194" s="308">
        <f t="shared" si="97"/>
        <v>-0.29663536776213206</v>
      </c>
      <c r="K194" s="309">
        <f t="shared" si="98"/>
        <v>1.4285714285714448</v>
      </c>
      <c r="L194" s="17"/>
    </row>
    <row r="195" spans="1:12" s="14" customFormat="1" ht="21" customHeight="1" thickBot="1">
      <c r="A195" s="37" t="s">
        <v>78</v>
      </c>
      <c r="B195" s="36">
        <f t="shared" si="86"/>
        <v>162</v>
      </c>
      <c r="C195" s="47" t="s">
        <v>195</v>
      </c>
      <c r="D195" s="307">
        <f t="shared" si="99"/>
        <v>11.478947368421052</v>
      </c>
      <c r="E195" s="291">
        <f t="shared" si="99"/>
        <v>10.770370370370371</v>
      </c>
      <c r="F195" s="308">
        <f t="shared" si="100"/>
        <v>0.70857699805068108</v>
      </c>
      <c r="G195" s="309">
        <f t="shared" si="95"/>
        <v>-6.1728395061728349</v>
      </c>
      <c r="H195" s="305">
        <f t="shared" si="101"/>
        <v>15.509941520467834</v>
      </c>
      <c r="I195" s="310">
        <f t="shared" si="96"/>
        <v>14.920956399437411</v>
      </c>
      <c r="J195" s="308">
        <f t="shared" si="97"/>
        <v>0.58898512103042222</v>
      </c>
      <c r="K195" s="309">
        <f t="shared" si="98"/>
        <v>-3.7974683544303645</v>
      </c>
      <c r="L195" s="20"/>
    </row>
    <row r="196" spans="1:12" s="19" customFormat="1" ht="21" customHeight="1">
      <c r="A196" s="37" t="s">
        <v>79</v>
      </c>
      <c r="B196" s="36">
        <f t="shared" si="86"/>
        <v>163</v>
      </c>
      <c r="C196" s="47" t="s">
        <v>196</v>
      </c>
      <c r="D196" s="307">
        <f t="shared" si="99"/>
        <v>10.892086330935252</v>
      </c>
      <c r="E196" s="291">
        <f t="shared" si="99"/>
        <v>10.96642685851319</v>
      </c>
      <c r="F196" s="308">
        <f t="shared" si="100"/>
        <v>-7.4340527577938076E-2</v>
      </c>
      <c r="G196" s="309">
        <f t="shared" si="95"/>
        <v>0.68251871422282306</v>
      </c>
      <c r="H196" s="305">
        <f t="shared" si="101"/>
        <v>18.599960528912572</v>
      </c>
      <c r="I196" s="310">
        <f t="shared" si="96"/>
        <v>18.699603174603176</v>
      </c>
      <c r="J196" s="308">
        <f t="shared" si="97"/>
        <v>-9.9642645690604326E-2</v>
      </c>
      <c r="K196" s="309">
        <f t="shared" si="98"/>
        <v>0.53571428571427759</v>
      </c>
      <c r="L196" s="15"/>
    </row>
    <row r="197" spans="1:12" s="19" customFormat="1" ht="21" customHeight="1">
      <c r="A197" s="37" t="s">
        <v>80</v>
      </c>
      <c r="B197" s="36">
        <f t="shared" si="86"/>
        <v>164</v>
      </c>
      <c r="C197" s="48" t="s">
        <v>197</v>
      </c>
      <c r="D197" s="307">
        <f t="shared" si="99"/>
        <v>8.7483870967741932</v>
      </c>
      <c r="E197" s="291">
        <f t="shared" si="99"/>
        <v>9.0400000000000009</v>
      </c>
      <c r="F197" s="308">
        <f t="shared" si="100"/>
        <v>-0.29161290322580768</v>
      </c>
      <c r="G197" s="309">
        <f t="shared" si="95"/>
        <v>3.3333333333333428</v>
      </c>
      <c r="H197" s="305">
        <f t="shared" si="101"/>
        <v>15.034974747474747</v>
      </c>
      <c r="I197" s="310">
        <f t="shared" si="96"/>
        <v>15.189272030651344</v>
      </c>
      <c r="J197" s="308">
        <f t="shared" si="97"/>
        <v>-0.15429728317659652</v>
      </c>
      <c r="K197" s="309">
        <f t="shared" si="98"/>
        <v>1.0262556856140463</v>
      </c>
      <c r="L197" s="16"/>
    </row>
    <row r="198" spans="1:12" s="19" customFormat="1" ht="21" customHeight="1" thickBot="1">
      <c r="A198" s="39" t="s">
        <v>81</v>
      </c>
      <c r="B198" s="38">
        <f t="shared" si="86"/>
        <v>165</v>
      </c>
      <c r="C198" s="48" t="s">
        <v>198</v>
      </c>
      <c r="D198" s="307">
        <f t="shared" si="99"/>
        <v>7.5612535612535616</v>
      </c>
      <c r="E198" s="311">
        <f t="shared" si="99"/>
        <v>9.0272108843537406</v>
      </c>
      <c r="F198" s="312">
        <f t="shared" si="100"/>
        <v>-1.465957323100179</v>
      </c>
      <c r="G198" s="309">
        <f t="shared" si="95"/>
        <v>19.387755102040799</v>
      </c>
      <c r="H198" s="305">
        <f t="shared" si="101"/>
        <v>11.794647201946471</v>
      </c>
      <c r="I198" s="310">
        <f t="shared" si="96"/>
        <v>13.244808743169399</v>
      </c>
      <c r="J198" s="312">
        <f t="shared" si="97"/>
        <v>-1.4501615412229274</v>
      </c>
      <c r="K198" s="309">
        <f t="shared" si="98"/>
        <v>12.295081967213122</v>
      </c>
      <c r="L198" s="16"/>
    </row>
    <row r="199" spans="1:12" ht="30.75" thickBot="1">
      <c r="A199" s="41" t="s">
        <v>83</v>
      </c>
      <c r="B199" s="34">
        <f t="shared" si="86"/>
        <v>166</v>
      </c>
      <c r="C199" s="49">
        <v>8040</v>
      </c>
      <c r="D199" s="198"/>
      <c r="E199" s="198"/>
      <c r="F199" s="313"/>
      <c r="G199" s="202"/>
      <c r="H199" s="313"/>
      <c r="I199" s="202"/>
      <c r="J199" s="202"/>
      <c r="K199" s="314"/>
    </row>
    <row r="200" spans="1:12" s="14" customFormat="1" ht="20.25" customHeight="1">
      <c r="A200" s="31" t="s">
        <v>18</v>
      </c>
      <c r="B200" s="35">
        <f t="shared" si="86"/>
        <v>167</v>
      </c>
      <c r="C200" s="50" t="s">
        <v>199</v>
      </c>
      <c r="D200" s="53"/>
      <c r="E200" s="199"/>
      <c r="F200" s="56"/>
      <c r="G200" s="186"/>
      <c r="H200" s="189"/>
      <c r="I200" s="203"/>
      <c r="J200" s="56"/>
      <c r="K200" s="190"/>
      <c r="L200" s="25"/>
    </row>
    <row r="201" spans="1:12" ht="20.25" customHeight="1">
      <c r="A201" s="37" t="s">
        <v>130</v>
      </c>
      <c r="B201" s="36">
        <f t="shared" si="86"/>
        <v>168</v>
      </c>
      <c r="C201" s="50" t="s">
        <v>200</v>
      </c>
      <c r="D201" s="54"/>
      <c r="E201" s="200"/>
      <c r="F201" s="184"/>
      <c r="G201" s="187"/>
      <c r="H201" s="184"/>
      <c r="I201" s="204"/>
      <c r="J201" s="184"/>
      <c r="K201" s="191"/>
    </row>
    <row r="202" spans="1:12" ht="20.25" customHeight="1">
      <c r="A202" s="37" t="s">
        <v>77</v>
      </c>
      <c r="B202" s="36">
        <f t="shared" si="86"/>
        <v>169</v>
      </c>
      <c r="C202" s="50" t="s">
        <v>201</v>
      </c>
      <c r="D202" s="54"/>
      <c r="E202" s="200"/>
      <c r="F202" s="184"/>
      <c r="G202" s="187"/>
      <c r="H202" s="184"/>
      <c r="I202" s="204"/>
      <c r="J202" s="184"/>
      <c r="K202" s="191"/>
    </row>
    <row r="203" spans="1:12" ht="20.25" customHeight="1">
      <c r="A203" s="37" t="s">
        <v>78</v>
      </c>
      <c r="B203" s="36">
        <f t="shared" si="86"/>
        <v>170</v>
      </c>
      <c r="C203" s="50" t="s">
        <v>202</v>
      </c>
      <c r="D203" s="54"/>
      <c r="E203" s="200"/>
      <c r="F203" s="184"/>
      <c r="G203" s="187"/>
      <c r="H203" s="184"/>
      <c r="I203" s="204"/>
      <c r="J203" s="184"/>
      <c r="K203" s="191"/>
    </row>
    <row r="204" spans="1:12" ht="20.25" customHeight="1">
      <c r="A204" s="37" t="s">
        <v>79</v>
      </c>
      <c r="B204" s="36">
        <f t="shared" si="86"/>
        <v>171</v>
      </c>
      <c r="C204" s="50" t="s">
        <v>203</v>
      </c>
      <c r="D204" s="54"/>
      <c r="E204" s="200"/>
      <c r="F204" s="184"/>
      <c r="G204" s="187"/>
      <c r="H204" s="184"/>
      <c r="I204" s="204"/>
      <c r="J204" s="184"/>
      <c r="K204" s="191"/>
    </row>
    <row r="205" spans="1:12" ht="20.25" customHeight="1">
      <c r="A205" s="37" t="s">
        <v>80</v>
      </c>
      <c r="B205" s="36">
        <f t="shared" si="86"/>
        <v>172</v>
      </c>
      <c r="C205" s="51" t="s">
        <v>204</v>
      </c>
      <c r="D205" s="54"/>
      <c r="E205" s="200"/>
      <c r="F205" s="184"/>
      <c r="G205" s="187"/>
      <c r="H205" s="184"/>
      <c r="I205" s="204"/>
      <c r="J205" s="184"/>
      <c r="K205" s="191"/>
    </row>
    <row r="206" spans="1:12" ht="20.25" customHeight="1" thickBot="1">
      <c r="A206" s="42" t="s">
        <v>81</v>
      </c>
      <c r="B206" s="38">
        <f t="shared" si="86"/>
        <v>173</v>
      </c>
      <c r="C206" s="52" t="s">
        <v>205</v>
      </c>
      <c r="D206" s="55"/>
      <c r="E206" s="201"/>
      <c r="F206" s="185"/>
      <c r="G206" s="188"/>
      <c r="H206" s="185"/>
      <c r="I206" s="205"/>
      <c r="J206" s="185"/>
      <c r="K206" s="192"/>
    </row>
    <row r="207" spans="1:12">
      <c r="A207" s="26"/>
      <c r="B207" s="27"/>
      <c r="C207" s="27"/>
      <c r="D207" s="43"/>
      <c r="E207" s="8"/>
      <c r="F207" s="44"/>
      <c r="G207" s="44"/>
      <c r="H207" s="44"/>
      <c r="I207" s="7"/>
      <c r="J207" s="44"/>
      <c r="K207" s="44"/>
    </row>
    <row r="208" spans="1:12" s="14" customFormat="1" ht="38.25" customHeight="1">
      <c r="A208" s="21" t="s">
        <v>289</v>
      </c>
      <c r="B208" s="22"/>
      <c r="C208" s="23"/>
      <c r="D208" s="346"/>
      <c r="E208" s="346"/>
      <c r="F208" s="346"/>
      <c r="G208" s="24"/>
      <c r="H208" s="347" t="s">
        <v>290</v>
      </c>
      <c r="I208" s="347"/>
      <c r="J208" s="347"/>
      <c r="K208" s="25"/>
    </row>
    <row r="209" spans="1:3">
      <c r="A209" s="26"/>
      <c r="B209" s="27"/>
      <c r="C209" s="27"/>
    </row>
    <row r="210" spans="1:3">
      <c r="A210" s="26"/>
      <c r="B210" s="27"/>
      <c r="C210" s="27"/>
    </row>
    <row r="211" spans="1:3">
      <c r="A211" s="26"/>
      <c r="B211" s="27"/>
      <c r="C211" s="27"/>
    </row>
    <row r="212" spans="1:3">
      <c r="A212" s="26"/>
      <c r="B212" s="27"/>
      <c r="C212" s="27"/>
    </row>
    <row r="213" spans="1:3">
      <c r="A213" s="26"/>
      <c r="B213" s="27"/>
      <c r="C213" s="27"/>
    </row>
    <row r="214" spans="1:3">
      <c r="A214" s="26"/>
      <c r="B214" s="27"/>
      <c r="C214" s="27"/>
    </row>
    <row r="215" spans="1:3">
      <c r="A215" s="26"/>
      <c r="B215" s="27"/>
      <c r="C215" s="27"/>
    </row>
    <row r="216" spans="1:3">
      <c r="A216" s="26"/>
      <c r="B216" s="27"/>
      <c r="C216" s="27"/>
    </row>
    <row r="217" spans="1:3">
      <c r="A217" s="26"/>
      <c r="B217" s="27"/>
      <c r="C217" s="27"/>
    </row>
    <row r="218" spans="1:3">
      <c r="A218" s="26"/>
      <c r="B218" s="27"/>
      <c r="C218" s="27"/>
    </row>
    <row r="219" spans="1:3">
      <c r="A219" s="26"/>
      <c r="B219" s="27"/>
      <c r="C219" s="27"/>
    </row>
    <row r="220" spans="1:3">
      <c r="A220" s="26"/>
      <c r="B220" s="27"/>
      <c r="C220" s="27"/>
    </row>
    <row r="221" spans="1:3">
      <c r="A221" s="26"/>
      <c r="B221" s="27"/>
      <c r="C221" s="27"/>
    </row>
    <row r="222" spans="1:3">
      <c r="A222" s="26"/>
      <c r="B222" s="27"/>
      <c r="C222" s="27"/>
    </row>
    <row r="223" spans="1:3">
      <c r="A223" s="26"/>
      <c r="B223" s="27"/>
      <c r="C223" s="27"/>
    </row>
    <row r="224" spans="1:3">
      <c r="A224" s="26"/>
      <c r="B224" s="27"/>
      <c r="C224" s="27"/>
    </row>
    <row r="225" spans="1:3">
      <c r="A225" s="26"/>
      <c r="B225" s="27"/>
      <c r="C225" s="27"/>
    </row>
    <row r="226" spans="1:3">
      <c r="A226" s="26"/>
      <c r="B226" s="27"/>
      <c r="C226" s="27"/>
    </row>
    <row r="227" spans="1:3">
      <c r="A227" s="26"/>
      <c r="B227" s="27"/>
      <c r="C227" s="27"/>
    </row>
    <row r="228" spans="1:3">
      <c r="A228" s="26"/>
      <c r="B228" s="27"/>
      <c r="C228" s="27"/>
    </row>
    <row r="229" spans="1:3">
      <c r="A229" s="26"/>
      <c r="B229" s="27"/>
      <c r="C229" s="27"/>
    </row>
    <row r="230" spans="1:3">
      <c r="A230" s="26"/>
      <c r="B230" s="27"/>
      <c r="C230" s="27"/>
    </row>
    <row r="231" spans="1:3">
      <c r="A231" s="26"/>
      <c r="B231" s="27"/>
      <c r="C231" s="27"/>
    </row>
    <row r="232" spans="1:3">
      <c r="A232" s="26"/>
      <c r="B232" s="27"/>
      <c r="C232" s="27"/>
    </row>
    <row r="233" spans="1:3">
      <c r="A233" s="26"/>
      <c r="B233" s="27"/>
      <c r="C233" s="27"/>
    </row>
    <row r="234" spans="1:3">
      <c r="A234" s="9"/>
      <c r="B234" s="27"/>
      <c r="C234" s="27"/>
    </row>
    <row r="235" spans="1:3">
      <c r="A235" s="9"/>
      <c r="B235" s="27"/>
      <c r="C235" s="27"/>
    </row>
    <row r="236" spans="1:3">
      <c r="A236" s="9"/>
      <c r="B236" s="27"/>
      <c r="C236" s="27"/>
    </row>
    <row r="237" spans="1:3">
      <c r="A237" s="9"/>
      <c r="B237" s="27"/>
      <c r="C237" s="27"/>
    </row>
    <row r="238" spans="1:3">
      <c r="A238" s="9"/>
      <c r="B238" s="27"/>
      <c r="C238" s="27"/>
    </row>
    <row r="239" spans="1:3">
      <c r="A239" s="9"/>
      <c r="B239" s="27"/>
      <c r="C239" s="27"/>
    </row>
    <row r="240" spans="1:3">
      <c r="A240" s="9"/>
      <c r="B240" s="27"/>
      <c r="C240" s="27"/>
    </row>
    <row r="241" spans="1:3">
      <c r="A241" s="9"/>
      <c r="B241" s="27"/>
      <c r="C241" s="27"/>
    </row>
    <row r="242" spans="1:3">
      <c r="A242" s="9"/>
      <c r="B242" s="27"/>
      <c r="C242" s="27"/>
    </row>
    <row r="243" spans="1:3">
      <c r="A243" s="9"/>
      <c r="B243" s="27"/>
      <c r="C243" s="27"/>
    </row>
    <row r="244" spans="1:3">
      <c r="A244" s="9"/>
      <c r="B244" s="27"/>
      <c r="C244" s="27"/>
    </row>
    <row r="245" spans="1:3">
      <c r="A245" s="9"/>
      <c r="B245" s="27"/>
      <c r="C245" s="27"/>
    </row>
    <row r="246" spans="1:3">
      <c r="A246" s="9"/>
      <c r="B246" s="27"/>
      <c r="C246" s="27"/>
    </row>
    <row r="247" spans="1:3">
      <c r="A247" s="9"/>
      <c r="B247" s="27"/>
      <c r="C247" s="27"/>
    </row>
    <row r="248" spans="1:3">
      <c r="A248" s="9"/>
      <c r="B248" s="27"/>
      <c r="C248" s="27"/>
    </row>
    <row r="249" spans="1:3">
      <c r="A249" s="9"/>
      <c r="B249" s="27"/>
      <c r="C249" s="27"/>
    </row>
    <row r="250" spans="1:3">
      <c r="A250" s="9"/>
      <c r="B250" s="27"/>
      <c r="C250" s="27"/>
    </row>
    <row r="251" spans="1:3">
      <c r="A251" s="9"/>
      <c r="B251" s="27"/>
      <c r="C251" s="27"/>
    </row>
    <row r="252" spans="1:3">
      <c r="A252" s="9"/>
      <c r="B252" s="27"/>
      <c r="C252" s="27"/>
    </row>
    <row r="253" spans="1:3">
      <c r="A253" s="9"/>
      <c r="B253" s="27"/>
      <c r="C253" s="27"/>
    </row>
    <row r="254" spans="1:3">
      <c r="A254" s="9"/>
      <c r="B254" s="27"/>
      <c r="C254" s="27"/>
    </row>
    <row r="255" spans="1:3">
      <c r="A255" s="9"/>
      <c r="B255" s="27"/>
      <c r="C255" s="27"/>
    </row>
    <row r="256" spans="1:3">
      <c r="A256" s="9"/>
      <c r="B256" s="27"/>
      <c r="C256" s="27"/>
    </row>
    <row r="257" spans="1:3">
      <c r="A257" s="9"/>
      <c r="B257" s="27"/>
      <c r="C257" s="27"/>
    </row>
    <row r="258" spans="1:3">
      <c r="A258" s="9"/>
      <c r="B258" s="27"/>
      <c r="C258" s="27"/>
    </row>
    <row r="259" spans="1:3">
      <c r="A259" s="9"/>
      <c r="B259" s="27"/>
      <c r="C259" s="27"/>
    </row>
    <row r="260" spans="1:3">
      <c r="A260" s="9"/>
    </row>
    <row r="261" spans="1:3">
      <c r="A261" s="9"/>
    </row>
    <row r="262" spans="1:3">
      <c r="A262" s="9"/>
    </row>
    <row r="263" spans="1:3">
      <c r="A263" s="9"/>
    </row>
    <row r="264" spans="1:3">
      <c r="A264" s="9"/>
    </row>
    <row r="265" spans="1:3">
      <c r="A265" s="9"/>
    </row>
    <row r="266" spans="1:3">
      <c r="A266" s="9"/>
    </row>
    <row r="267" spans="1:3">
      <c r="A267" s="9"/>
    </row>
    <row r="268" spans="1:3">
      <c r="A268" s="9"/>
    </row>
    <row r="269" spans="1:3">
      <c r="A269" s="9"/>
    </row>
    <row r="270" spans="1:3">
      <c r="A270" s="9"/>
    </row>
    <row r="271" spans="1:3">
      <c r="A271" s="9"/>
    </row>
    <row r="272" spans="1:3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</sheetData>
  <mergeCells count="41">
    <mergeCell ref="B20:H20"/>
    <mergeCell ref="B21:H21"/>
    <mergeCell ref="B23:H23"/>
    <mergeCell ref="B24:H24"/>
    <mergeCell ref="B25:H25"/>
    <mergeCell ref="D208:F208"/>
    <mergeCell ref="H208:J208"/>
    <mergeCell ref="I12:J12"/>
    <mergeCell ref="I19:J19"/>
    <mergeCell ref="I20:J20"/>
    <mergeCell ref="I14:J14"/>
    <mergeCell ref="B14:F14"/>
    <mergeCell ref="I15:K15"/>
    <mergeCell ref="I16:J16"/>
    <mergeCell ref="I17:J17"/>
    <mergeCell ref="I18:J18"/>
    <mergeCell ref="B15:H15"/>
    <mergeCell ref="B16:H16"/>
    <mergeCell ref="B17:H17"/>
    <mergeCell ref="B18:H18"/>
    <mergeCell ref="B19:H19"/>
    <mergeCell ref="G1:K1"/>
    <mergeCell ref="I8:J8"/>
    <mergeCell ref="I11:J11"/>
    <mergeCell ref="I9:J9"/>
    <mergeCell ref="I10:J10"/>
    <mergeCell ref="A31:A32"/>
    <mergeCell ref="B31:B32"/>
    <mergeCell ref="D31:G31"/>
    <mergeCell ref="H31:K31"/>
    <mergeCell ref="I21:J21"/>
    <mergeCell ref="I24:J24"/>
    <mergeCell ref="I25:J25"/>
    <mergeCell ref="A29:L29"/>
    <mergeCell ref="L31:L32"/>
    <mergeCell ref="B22:H22"/>
    <mergeCell ref="C31:C32"/>
    <mergeCell ref="B26:H26"/>
    <mergeCell ref="B27:H27"/>
    <mergeCell ref="I22:J22"/>
    <mergeCell ref="I23:J23"/>
  </mergeCells>
  <phoneticPr fontId="3" type="noConversion"/>
  <pageMargins left="0.78740157480314965" right="0.59055118110236227" top="0.59055118110236227" bottom="0.59055118110236227" header="0.39370078740157483" footer="0.31496062992125984"/>
  <pageSetup paperSize="9" scale="49" fitToHeight="0" orientation="landscape" r:id="rId1"/>
  <headerFooter alignWithMargins="0"/>
  <rowBreaks count="2" manualBreakCount="2">
    <brk id="47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 Фін план- звіт</vt:lpstr>
      <vt:lpstr>'форма 2. Фін план- звіт'!Заголовки_для_печати</vt:lpstr>
      <vt:lpstr>'форма 2. Фін план- звіт'!Область_печати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2022-02-11T11:19:22Z</cp:lastPrinted>
  <dcterms:created xsi:type="dcterms:W3CDTF">2003-03-13T16:00:22Z</dcterms:created>
  <dcterms:modified xsi:type="dcterms:W3CDTF">2022-02-11T11:19:38Z</dcterms:modified>
</cp:coreProperties>
</file>