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інплани за 2021\ДІЛОВОД\"/>
    </mc:Choice>
  </mc:AlternateContent>
  <bookViews>
    <workbookView xWindow="0" yWindow="0" windowWidth="28800" windowHeight="12435" tabRatio="837"/>
  </bookViews>
  <sheets>
    <sheet name="форма 2. Фін план- звіт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'форма 2. Фін план- звіт'!$31:$33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'форма 2. Фін план- звіт'!$A$1:$K$208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I198" i="20" l="1"/>
  <c r="I197" i="20"/>
  <c r="I196" i="20"/>
  <c r="I195" i="20"/>
  <c r="I194" i="20"/>
  <c r="I193" i="20"/>
  <c r="I192" i="20"/>
  <c r="I183" i="20"/>
  <c r="I175" i="20"/>
  <c r="H193" i="20"/>
  <c r="H194" i="20"/>
  <c r="H195" i="20"/>
  <c r="H196" i="20"/>
  <c r="H197" i="20"/>
  <c r="H198" i="20"/>
  <c r="H192" i="20"/>
  <c r="E198" i="20"/>
  <c r="E197" i="20"/>
  <c r="E196" i="20"/>
  <c r="E195" i="20"/>
  <c r="E194" i="20"/>
  <c r="E193" i="20"/>
  <c r="E192" i="20"/>
  <c r="E183" i="20"/>
  <c r="E175" i="20"/>
  <c r="D198" i="20"/>
  <c r="D197" i="20"/>
  <c r="D196" i="20"/>
  <c r="D195" i="20"/>
  <c r="D194" i="20"/>
  <c r="D193" i="20"/>
  <c r="D192" i="20"/>
  <c r="D183" i="20"/>
  <c r="D175" i="20"/>
  <c r="D191" i="20" l="1"/>
  <c r="E191" i="20"/>
  <c r="I191" i="20"/>
  <c r="J206" i="20"/>
  <c r="J205" i="20"/>
  <c r="J204" i="20"/>
  <c r="J203" i="20"/>
  <c r="J202" i="20"/>
  <c r="J201" i="20"/>
  <c r="J200" i="20"/>
  <c r="F206" i="20"/>
  <c r="F205" i="20"/>
  <c r="F204" i="20"/>
  <c r="F203" i="20"/>
  <c r="F202" i="20"/>
  <c r="F201" i="20"/>
  <c r="F200" i="20"/>
  <c r="I199" i="20"/>
  <c r="H199" i="20"/>
  <c r="E199" i="20"/>
  <c r="H175" i="20"/>
  <c r="D199" i="20"/>
  <c r="J199" i="20" l="1"/>
  <c r="F199" i="20"/>
  <c r="J36" i="20"/>
  <c r="J37" i="20"/>
  <c r="K37" i="20" s="1"/>
  <c r="J39" i="20"/>
  <c r="K39" i="20" s="1"/>
  <c r="J40" i="20"/>
  <c r="J41" i="20"/>
  <c r="K41" i="20" s="1"/>
  <c r="J42" i="20"/>
  <c r="K42" i="20" s="1"/>
  <c r="J44" i="20"/>
  <c r="J45" i="20"/>
  <c r="J46" i="20"/>
  <c r="J47" i="20"/>
  <c r="K47" i="20" s="1"/>
  <c r="J48" i="20"/>
  <c r="K48" i="20" s="1"/>
  <c r="J49" i="20"/>
  <c r="J50" i="20"/>
  <c r="J51" i="20"/>
  <c r="J52" i="20"/>
  <c r="K52" i="20" s="1"/>
  <c r="I38" i="20"/>
  <c r="I43" i="20"/>
  <c r="H38" i="20"/>
  <c r="H43" i="20"/>
  <c r="J71" i="20"/>
  <c r="K71" i="20" s="1"/>
  <c r="J70" i="20"/>
  <c r="K70" i="20" s="1"/>
  <c r="I69" i="20"/>
  <c r="H69" i="20"/>
  <c r="J97" i="20"/>
  <c r="K97" i="20" s="1"/>
  <c r="J98" i="20"/>
  <c r="K98" i="20" s="1"/>
  <c r="J99" i="20"/>
  <c r="K99" i="20" s="1"/>
  <c r="J100" i="20"/>
  <c r="K100" i="20" s="1"/>
  <c r="J101" i="20"/>
  <c r="J102" i="20"/>
  <c r="K102" i="20" s="1"/>
  <c r="J103" i="20"/>
  <c r="J104" i="20"/>
  <c r="J105" i="20"/>
  <c r="J106" i="20"/>
  <c r="K106" i="20" s="1"/>
  <c r="I96" i="20"/>
  <c r="H96" i="20"/>
  <c r="J96" i="20" s="1"/>
  <c r="K96" i="20" s="1"/>
  <c r="J109" i="20"/>
  <c r="K109" i="20" s="1"/>
  <c r="J110" i="20"/>
  <c r="K110" i="20" s="1"/>
  <c r="J111" i="20"/>
  <c r="J112" i="20"/>
  <c r="J113" i="20"/>
  <c r="J114" i="20"/>
  <c r="J115" i="20"/>
  <c r="J116" i="20"/>
  <c r="J117" i="20"/>
  <c r="K117" i="20" s="1"/>
  <c r="J118" i="20"/>
  <c r="J120" i="20"/>
  <c r="K120" i="20" s="1"/>
  <c r="J121" i="20"/>
  <c r="K121" i="20" s="1"/>
  <c r="J122" i="20"/>
  <c r="K122" i="20" s="1"/>
  <c r="J123" i="20"/>
  <c r="K123" i="20" s="1"/>
  <c r="J124" i="20"/>
  <c r="K124" i="20" s="1"/>
  <c r="I119" i="20"/>
  <c r="H119" i="20"/>
  <c r="I108" i="20"/>
  <c r="H108" i="20"/>
  <c r="J135" i="20"/>
  <c r="K135" i="20" s="1"/>
  <c r="J136" i="20"/>
  <c r="K136" i="20" s="1"/>
  <c r="J137" i="20"/>
  <c r="J138" i="20"/>
  <c r="J140" i="20"/>
  <c r="K140" i="20" s="1"/>
  <c r="J141" i="20"/>
  <c r="J142" i="20"/>
  <c r="J143" i="20"/>
  <c r="J144" i="20"/>
  <c r="J145" i="20"/>
  <c r="J146" i="20"/>
  <c r="K146" i="20" s="1"/>
  <c r="J151" i="20"/>
  <c r="K151" i="20" s="1"/>
  <c r="J167" i="20"/>
  <c r="K167" i="20" s="1"/>
  <c r="J166" i="20"/>
  <c r="K166" i="20" s="1"/>
  <c r="J165" i="20"/>
  <c r="K165" i="20" s="1"/>
  <c r="J164" i="20"/>
  <c r="K164" i="20" s="1"/>
  <c r="J172" i="20"/>
  <c r="J171" i="20"/>
  <c r="K171" i="20" s="1"/>
  <c r="J170" i="20"/>
  <c r="K170" i="20" s="1"/>
  <c r="J169" i="20"/>
  <c r="K169" i="20" s="1"/>
  <c r="J176" i="20"/>
  <c r="K176" i="20" s="1"/>
  <c r="J177" i="20"/>
  <c r="K177" i="20" s="1"/>
  <c r="J178" i="20"/>
  <c r="K178" i="20" s="1"/>
  <c r="J179" i="20"/>
  <c r="K179" i="20" s="1"/>
  <c r="J180" i="20"/>
  <c r="K180" i="20" s="1"/>
  <c r="J181" i="20"/>
  <c r="K181" i="20" s="1"/>
  <c r="J182" i="20"/>
  <c r="K182" i="20" s="1"/>
  <c r="J184" i="20"/>
  <c r="K184" i="20" s="1"/>
  <c r="J185" i="20"/>
  <c r="K185" i="20" s="1"/>
  <c r="J186" i="20"/>
  <c r="K186" i="20" s="1"/>
  <c r="J187" i="20"/>
  <c r="K187" i="20" s="1"/>
  <c r="J188" i="20"/>
  <c r="K188" i="20" s="1"/>
  <c r="J189" i="20"/>
  <c r="K189" i="20" s="1"/>
  <c r="J190" i="20"/>
  <c r="K190" i="20" s="1"/>
  <c r="J192" i="20"/>
  <c r="K192" i="20" s="1"/>
  <c r="J193" i="20"/>
  <c r="K193" i="20" s="1"/>
  <c r="J196" i="20"/>
  <c r="K196" i="20" s="1"/>
  <c r="J198" i="20"/>
  <c r="K198" i="20" s="1"/>
  <c r="H183" i="20"/>
  <c r="J175" i="20"/>
  <c r="K175" i="20" s="1"/>
  <c r="F131" i="20"/>
  <c r="G131" i="20" s="1"/>
  <c r="F36" i="20"/>
  <c r="F37" i="20"/>
  <c r="G37" i="20" s="1"/>
  <c r="F39" i="20"/>
  <c r="G39" i="20" s="1"/>
  <c r="F40" i="20"/>
  <c r="F41" i="20"/>
  <c r="G41" i="20" s="1"/>
  <c r="F42" i="20"/>
  <c r="G42" i="20" s="1"/>
  <c r="F44" i="20"/>
  <c r="F45" i="20"/>
  <c r="F46" i="20"/>
  <c r="F47" i="20"/>
  <c r="G47" i="20" s="1"/>
  <c r="F48" i="20"/>
  <c r="G48" i="20" s="1"/>
  <c r="F49" i="20"/>
  <c r="F50" i="20"/>
  <c r="F51" i="20"/>
  <c r="F52" i="20"/>
  <c r="G52" i="20" s="1"/>
  <c r="E43" i="20"/>
  <c r="E38" i="20"/>
  <c r="F70" i="20"/>
  <c r="G70" i="20" s="1"/>
  <c r="F71" i="20"/>
  <c r="G71" i="20" s="1"/>
  <c r="E69" i="20"/>
  <c r="F97" i="20"/>
  <c r="G97" i="20" s="1"/>
  <c r="F98" i="20"/>
  <c r="G98" i="20" s="1"/>
  <c r="F99" i="20"/>
  <c r="G99" i="20" s="1"/>
  <c r="F100" i="20"/>
  <c r="G100" i="20" s="1"/>
  <c r="F101" i="20"/>
  <c r="F102" i="20"/>
  <c r="G102" i="20" s="1"/>
  <c r="F103" i="20"/>
  <c r="F104" i="20"/>
  <c r="F105" i="20"/>
  <c r="F106" i="20"/>
  <c r="G106" i="20" s="1"/>
  <c r="E96" i="20"/>
  <c r="F109" i="20"/>
  <c r="G109" i="20" s="1"/>
  <c r="F110" i="20"/>
  <c r="G110" i="20" s="1"/>
  <c r="F111" i="20"/>
  <c r="F112" i="20"/>
  <c r="F113" i="20"/>
  <c r="F114" i="20"/>
  <c r="F115" i="20"/>
  <c r="F116" i="20"/>
  <c r="F117" i="20"/>
  <c r="G117" i="20" s="1"/>
  <c r="F118" i="20"/>
  <c r="E108" i="20"/>
  <c r="E119" i="20"/>
  <c r="F120" i="20"/>
  <c r="G120" i="20" s="1"/>
  <c r="F121" i="20"/>
  <c r="G121" i="20" s="1"/>
  <c r="F122" i="20"/>
  <c r="G122" i="20" s="1"/>
  <c r="F123" i="20"/>
  <c r="G123" i="20" s="1"/>
  <c r="F124" i="20"/>
  <c r="G124" i="20" s="1"/>
  <c r="F130" i="20"/>
  <c r="F135" i="20"/>
  <c r="G135" i="20" s="1"/>
  <c r="F136" i="20"/>
  <c r="G136" i="20" s="1"/>
  <c r="F140" i="20"/>
  <c r="F141" i="20"/>
  <c r="F142" i="20"/>
  <c r="F143" i="20"/>
  <c r="F144" i="20"/>
  <c r="F145" i="20"/>
  <c r="F146" i="20"/>
  <c r="F151" i="20"/>
  <c r="G151" i="20" s="1"/>
  <c r="F164" i="20"/>
  <c r="G164" i="20" s="1"/>
  <c r="F165" i="20"/>
  <c r="G165" i="20" s="1"/>
  <c r="F166" i="20"/>
  <c r="G166" i="20" s="1"/>
  <c r="F167" i="20"/>
  <c r="G167" i="20" s="1"/>
  <c r="F169" i="20"/>
  <c r="G169" i="20" s="1"/>
  <c r="F170" i="20"/>
  <c r="G170" i="20" s="1"/>
  <c r="F171" i="20"/>
  <c r="G171" i="20" s="1"/>
  <c r="F172" i="20"/>
  <c r="F176" i="20"/>
  <c r="G176" i="20" s="1"/>
  <c r="F177" i="20"/>
  <c r="G177" i="20" s="1"/>
  <c r="F178" i="20"/>
  <c r="G178" i="20" s="1"/>
  <c r="F179" i="20"/>
  <c r="G179" i="20" s="1"/>
  <c r="F180" i="20"/>
  <c r="G180" i="20" s="1"/>
  <c r="F181" i="20"/>
  <c r="G181" i="20" s="1"/>
  <c r="F182" i="20"/>
  <c r="G182" i="20" s="1"/>
  <c r="F184" i="20"/>
  <c r="G184" i="20" s="1"/>
  <c r="F185" i="20"/>
  <c r="G185" i="20" s="1"/>
  <c r="F186" i="20"/>
  <c r="G186" i="20" s="1"/>
  <c r="F187" i="20"/>
  <c r="G187" i="20" s="1"/>
  <c r="F188" i="20"/>
  <c r="G188" i="20" s="1"/>
  <c r="F189" i="20"/>
  <c r="G189" i="20" s="1"/>
  <c r="F190" i="20"/>
  <c r="G190" i="20" s="1"/>
  <c r="D38" i="20"/>
  <c r="D43" i="20"/>
  <c r="D69" i="20"/>
  <c r="F69" i="20" s="1"/>
  <c r="G69" i="20" s="1"/>
  <c r="D96" i="20"/>
  <c r="F96" i="20" s="1"/>
  <c r="G96" i="20" s="1"/>
  <c r="D108" i="20"/>
  <c r="D119" i="20"/>
  <c r="F175" i="20"/>
  <c r="G175" i="20" s="1"/>
  <c r="J183" i="20" l="1"/>
  <c r="K183" i="20" s="1"/>
  <c r="H191" i="20"/>
  <c r="F38" i="20"/>
  <c r="G38" i="20" s="1"/>
  <c r="J108" i="20"/>
  <c r="K108" i="20" s="1"/>
  <c r="I107" i="20"/>
  <c r="I53" i="20" s="1"/>
  <c r="I133" i="20" s="1"/>
  <c r="D35" i="20"/>
  <c r="D132" i="20" s="1"/>
  <c r="J38" i="20"/>
  <c r="K38" i="20" s="1"/>
  <c r="I35" i="20"/>
  <c r="I132" i="20" s="1"/>
  <c r="J43" i="20"/>
  <c r="K43" i="20" s="1"/>
  <c r="H35" i="20"/>
  <c r="J69" i="20"/>
  <c r="K69" i="20" s="1"/>
  <c r="H107" i="20"/>
  <c r="H53" i="20" s="1"/>
  <c r="J119" i="20"/>
  <c r="K119" i="20" s="1"/>
  <c r="J195" i="20"/>
  <c r="K195" i="20" s="1"/>
  <c r="J194" i="20"/>
  <c r="K194" i="20" s="1"/>
  <c r="J197" i="20"/>
  <c r="K197" i="20" s="1"/>
  <c r="E35" i="20"/>
  <c r="E132" i="20" s="1"/>
  <c r="F108" i="20"/>
  <c r="G108" i="20" s="1"/>
  <c r="E107" i="20"/>
  <c r="E53" i="20" s="1"/>
  <c r="E133" i="20" s="1"/>
  <c r="F119" i="20"/>
  <c r="G119" i="20" s="1"/>
  <c r="D107" i="20"/>
  <c r="F43" i="20"/>
  <c r="G43" i="20" s="1"/>
  <c r="I134" i="20" l="1"/>
  <c r="J53" i="20"/>
  <c r="K53" i="20" s="1"/>
  <c r="H132" i="20"/>
  <c r="J132" i="20" s="1"/>
  <c r="K132" i="20" s="1"/>
  <c r="J35" i="20"/>
  <c r="K35" i="20" s="1"/>
  <c r="H133" i="20"/>
  <c r="J133" i="20" s="1"/>
  <c r="K133" i="20" s="1"/>
  <c r="J107" i="20"/>
  <c r="K107" i="20" s="1"/>
  <c r="J191" i="20"/>
  <c r="K191" i="20" s="1"/>
  <c r="F35" i="20"/>
  <c r="G35" i="20" s="1"/>
  <c r="D53" i="20"/>
  <c r="F107" i="20"/>
  <c r="G107" i="20" s="1"/>
  <c r="F132" i="20"/>
  <c r="G132" i="20" s="1"/>
  <c r="E134" i="20"/>
  <c r="H134" i="20" l="1"/>
  <c r="D133" i="20"/>
  <c r="F53" i="20"/>
  <c r="G53" i="20" s="1"/>
  <c r="F194" i="20"/>
  <c r="G194" i="20" s="1"/>
  <c r="F195" i="20"/>
  <c r="G195" i="20" s="1"/>
  <c r="F196" i="20"/>
  <c r="G196" i="20" s="1"/>
  <c r="F197" i="20"/>
  <c r="G197" i="20" s="1"/>
  <c r="F198" i="20"/>
  <c r="G198" i="20" s="1"/>
  <c r="F193" i="20"/>
  <c r="G193" i="20" s="1"/>
  <c r="F192" i="20"/>
  <c r="G192" i="20" s="1"/>
  <c r="D134" i="20" l="1"/>
  <c r="F133" i="20"/>
  <c r="G133" i="20" s="1"/>
  <c r="F183" i="20"/>
  <c r="G183" i="20" s="1"/>
  <c r="F191" i="20" l="1"/>
  <c r="G191" i="20" s="1"/>
  <c r="B70" i="20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54" i="20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35" i="20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L130" i="20" l="1"/>
  <c r="K130" i="20"/>
  <c r="J130" i="20"/>
</calcChain>
</file>

<file path=xl/sharedStrings.xml><?xml version="1.0" encoding="utf-8"?>
<sst xmlns="http://schemas.openxmlformats.org/spreadsheetml/2006/main" count="362" uniqueCount="298">
  <si>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</si>
  <si>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</si>
  <si>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</si>
  <si>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</si>
  <si>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</si>
  <si>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</si>
  <si>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</si>
  <si>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</si>
  <si>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</si>
  <si>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</si>
  <si>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за КОАТУУ</t>
  </si>
  <si>
    <t>за КОПФГ</t>
  </si>
  <si>
    <t>Стандарти звітності П(с)БОУ</t>
  </si>
  <si>
    <t>Стандарти звітності МСФЗ</t>
  </si>
  <si>
    <t>Пояснення та обґрунтування до запланованого рівня доходів/витрат</t>
  </si>
  <si>
    <t>Коди</t>
  </si>
  <si>
    <t>Найменування показника</t>
  </si>
  <si>
    <t>капітальний ремонт</t>
  </si>
  <si>
    <t>Керівник</t>
  </si>
  <si>
    <t>Х</t>
  </si>
  <si>
    <t>Проект</t>
  </si>
  <si>
    <t>Попередній</t>
  </si>
  <si>
    <t>Уточнений</t>
  </si>
  <si>
    <t>Зміни</t>
  </si>
  <si>
    <t>зробити позначку "Х"</t>
  </si>
  <si>
    <t>тис. грн.</t>
  </si>
  <si>
    <t>дохід від операційної оренди активів</t>
  </si>
  <si>
    <t>дохід від реалізації необоротних активів</t>
  </si>
  <si>
    <t>доходи з місцевого бюджету цільового фінансування по капітальних видатках</t>
  </si>
  <si>
    <t>Податкова заборгованість</t>
  </si>
  <si>
    <t>"____" _______________ 20___ р.</t>
  </si>
  <si>
    <t>"ПОГОДЖЕНО"</t>
  </si>
  <si>
    <t>Доходи від інвестиційної діяльності, у т.ч.:</t>
  </si>
  <si>
    <t>Доходи від фінансової діяльності за зобов’язаннями, у т. ч.:</t>
  </si>
  <si>
    <t>позики</t>
  </si>
  <si>
    <t>депозити</t>
  </si>
  <si>
    <t>Витрати від фінансової діяльності за зобов’язаннями, у т. ч.:</t>
  </si>
  <si>
    <t>ЗАТВЕРДЖЕНО</t>
  </si>
  <si>
    <t>Міський голова</t>
  </si>
  <si>
    <t xml:space="preserve">Начальник управління охорони здоров'я </t>
  </si>
  <si>
    <t>Івано-Франківської міської ради</t>
  </si>
  <si>
    <t>Рік</t>
  </si>
  <si>
    <t>Назва підприємства</t>
  </si>
  <si>
    <t>за ЄДРПОУ</t>
  </si>
  <si>
    <t>Організаційно-правова форма</t>
  </si>
  <si>
    <t>Орган державного управління</t>
  </si>
  <si>
    <t>Галузь</t>
  </si>
  <si>
    <t>Вид економічної діяльності</t>
  </si>
  <si>
    <t>за КВЕД</t>
  </si>
  <si>
    <t>Одиниця виміру</t>
  </si>
  <si>
    <t>Місцезнаходження</t>
  </si>
  <si>
    <t>Телефон</t>
  </si>
  <si>
    <t>Прізвище та ініціали керівника</t>
  </si>
  <si>
    <t>тис. гривень</t>
  </si>
  <si>
    <t>Інші доходи, у т.ч.:</t>
  </si>
  <si>
    <t>I. Формування фінансових результатів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</si>
  <si>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</si>
  <si>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</si>
  <si>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</si>
  <si>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</si>
  <si>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Видатки на відрядження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</si>
  <si>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</si>
  <si>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</si>
  <si>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</si>
  <si>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</si>
  <si>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</si>
  <si>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</si>
  <si>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кредити</t>
  </si>
  <si>
    <t>Інші надходження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</si>
  <si>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</si>
  <si>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</si>
  <si>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</si>
  <si>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</si>
  <si>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</si>
  <si>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</si>
  <si>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</si>
  <si>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</si>
  <si>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</si>
  <si>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</si>
  <si>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</si>
  <si>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</si>
  <si>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</si>
  <si>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</si>
  <si>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</si>
  <si>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III. Інвестиційна діяльність</t>
  </si>
  <si>
    <t>Капітальні інвестиції, у т.ч.:</t>
  </si>
  <si>
    <t xml:space="preserve">Керівник закладу </t>
  </si>
  <si>
    <t>(квартал, рік)</t>
  </si>
  <si>
    <t>Звітний період наростаючим пудсумком з початку року</t>
  </si>
  <si>
    <t>план</t>
  </si>
  <si>
    <t>факт</t>
  </si>
  <si>
    <t>відхилення, +/-</t>
  </si>
  <si>
    <t>відхилення, %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</si>
  <si>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</si>
  <si>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</si>
  <si>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Видатки, в т.ч.:</t>
  </si>
  <si>
    <t>1060.1</t>
  </si>
  <si>
    <t>витратні матеріали, апаратура (маловартісна)</t>
  </si>
  <si>
    <t>господарські товари та інвентар</t>
  </si>
  <si>
    <t>паливно-мастильні матеріали, автозапчастини</t>
  </si>
  <si>
    <t>канцелярські товари, офісне приладдя та устаткування, бланки</t>
  </si>
  <si>
    <t>інше</t>
  </si>
  <si>
    <t>лабораторні дослідження (цитологічні, гістологічні, інші)</t>
  </si>
  <si>
    <t>вивезення біовідходів</t>
  </si>
  <si>
    <t>повірка, поточні ремонти обладнання, транспортних засобів</t>
  </si>
  <si>
    <t>поточний ремонт приміщень</t>
  </si>
  <si>
    <t>страхові послуги</t>
  </si>
  <si>
    <t>витрати на придбання і супровід програмного забезпечення, зв'язок і інтернет</t>
  </si>
  <si>
    <t>юридичні та нотаріальні послуги</t>
  </si>
  <si>
    <t>витрати на охорону праці та навчання працівників</t>
  </si>
  <si>
    <t>обслуговування ліфтів, послуги охорони, сигналізація</t>
  </si>
  <si>
    <t>1110.1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</si>
  <si>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</si>
  <si>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</si>
  <si>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</si>
  <si>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</si>
  <si>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1150.1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</si>
  <si>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</si>
  <si>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</si>
  <si>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</si>
  <si>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</si>
  <si>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1110.2</t>
  </si>
  <si>
    <t>Виплата пенсій і допомог</t>
  </si>
  <si>
    <t xml:space="preserve">Інші виплати населенню 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</si>
  <si>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</si>
  <si>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</si>
  <si>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</si>
  <si>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</si>
  <si>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</si>
  <si>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</si>
  <si>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</si>
  <si>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Заступники керівника</t>
  </si>
  <si>
    <t>Заступника керівника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</si>
  <si>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</si>
  <si>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</si>
  <si>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</si>
  <si>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</si>
  <si>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</si>
  <si>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</si>
  <si>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</si>
  <si>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</si>
  <si>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</si>
  <si>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</si>
  <si>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</si>
  <si>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</si>
  <si>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</si>
  <si>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</si>
  <si>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</si>
  <si>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</si>
  <si>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</si>
  <si>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</si>
  <si>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</si>
  <si>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</si>
  <si>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</si>
  <si>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</si>
  <si>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</si>
  <si>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</si>
  <si>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</si>
  <si>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</si>
  <si>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</si>
  <si>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</si>
  <si>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</si>
  <si>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</si>
  <si>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</si>
  <si>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</si>
  <si>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</si>
  <si>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</si>
  <si>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</si>
  <si>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</si>
  <si>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</si>
  <si>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</si>
  <si>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</si>
  <si>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</si>
  <si>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</si>
  <si>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</si>
  <si>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</si>
  <si>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</si>
  <si>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</si>
  <si>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</si>
  <si>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</si>
  <si>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</si>
  <si>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</si>
  <si>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</si>
  <si>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</si>
  <si>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</si>
  <si>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</si>
  <si>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</si>
  <si>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</si>
  <si>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</si>
  <si>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</si>
  <si>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</si>
  <si>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</si>
  <si>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</si>
  <si>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</si>
  <si>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</si>
  <si>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</si>
  <si>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</si>
  <si>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</si>
  <si>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</si>
  <si>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</si>
  <si>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</si>
  <si>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</si>
  <si>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</si>
  <si>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</si>
  <si>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</si>
  <si>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</si>
  <si>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</si>
  <si>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</si>
  <si>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Додаток 2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</si>
  <si>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Начальник фінансового управління</t>
  </si>
  <si>
    <t>Кількість штатних одиниць</t>
  </si>
  <si>
    <t>Субвенція з державного бюджету</t>
  </si>
  <si>
    <t>Номер рядка</t>
  </si>
  <si>
    <t xml:space="preserve">Код рядка </t>
  </si>
  <si>
    <t>Доходи, в т.ч.:</t>
  </si>
  <si>
    <t>інші доходи у сфері охорони здоров'я (резерв, відсотки банку)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</si>
  <si>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</si>
  <si>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</si>
  <si>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</si>
  <si>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</si>
  <si>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Капітальні видатки  (Державний бюджет), у т.ч.:</t>
  </si>
  <si>
    <t>Видатки за Договорами НСЗУ</t>
  </si>
  <si>
    <t>1110.11</t>
  </si>
  <si>
    <t>1120.1</t>
  </si>
  <si>
    <t>1120.2</t>
  </si>
  <si>
    <t>1120.3</t>
  </si>
  <si>
    <t>1120.4</t>
  </si>
  <si>
    <t>1120.5</t>
  </si>
  <si>
    <t>1120.6</t>
  </si>
  <si>
    <t>1120.7</t>
  </si>
  <si>
    <t>1120.8</t>
  </si>
  <si>
    <t>1120.9</t>
  </si>
  <si>
    <t>1120.10</t>
  </si>
  <si>
    <t>Витрати на комунальних послуг та енергоносіїв</t>
  </si>
  <si>
    <t>1150.4</t>
  </si>
  <si>
    <t>1150.5</t>
  </si>
  <si>
    <t>1160.1</t>
  </si>
  <si>
    <t>1160.2</t>
  </si>
  <si>
    <t>1160.3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</si>
  <si>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</si>
  <si>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</si>
  <si>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Кількість  штатних працівників, у т.ч.:</t>
  </si>
  <si>
    <t>Середньомісячні витрати на оплату праці одного працівника,
 у т.ч.: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</si>
  <si>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</si>
  <si>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</si>
  <si>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</si>
  <si>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</si>
  <si>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</si>
  <si>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</si>
  <si>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</si>
  <si>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</si>
  <si>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</si>
  <si>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</si>
  <si>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</si>
  <si>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</si>
  <si>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</si>
  <si>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</si>
  <si>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</si>
  <si>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</si>
  <si>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</si>
  <si>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</si>
  <si>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</si>
  <si>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</si>
  <si>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</si>
  <si>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</si>
  <si>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</si>
  <si>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</si>
  <si>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</si>
  <si>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</si>
  <si>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</si>
  <si>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</si>
  <si>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</si>
  <si>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</si>
  <si>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</si>
  <si>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</si>
  <si>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</si>
  <si>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</si>
  <si>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</si>
  <si>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</si>
  <si>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</si>
  <si>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</si>
  <si>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</si>
  <si>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відхилення, 
%</t>
  </si>
  <si>
    <t>КНП "Міська стоматологічна поліклініка Івано-Франківської міської ради"</t>
  </si>
  <si>
    <t>Комунальне підприємство</t>
  </si>
  <si>
    <t>м.Івано-Франківськ</t>
  </si>
  <si>
    <r>
      <t>Міністерство охорони здоров</t>
    </r>
    <r>
      <rPr>
        <b/>
        <sz val="15"/>
        <rFont val="Calibri"/>
        <family val="2"/>
        <charset val="204"/>
      </rPr>
      <t>'</t>
    </r>
    <r>
      <rPr>
        <b/>
        <sz val="11.25"/>
        <rFont val="Times New Roman"/>
        <family val="1"/>
        <charset val="204"/>
      </rPr>
      <t>я</t>
    </r>
  </si>
  <si>
    <r>
      <t>Охорона здоров</t>
    </r>
    <r>
      <rPr>
        <b/>
        <sz val="15"/>
        <rFont val="Calibri"/>
        <family val="2"/>
        <charset val="204"/>
      </rPr>
      <t>'</t>
    </r>
    <r>
      <rPr>
        <b/>
        <sz val="11.25"/>
        <rFont val="Times New Roman"/>
        <family val="1"/>
        <charset val="204"/>
      </rPr>
      <t>я</t>
    </r>
  </si>
  <si>
    <t>Комунальна</t>
  </si>
  <si>
    <t>вул. Незалежності,9</t>
  </si>
  <si>
    <t>Стефанків Т.Б.</t>
  </si>
  <si>
    <t>86.23</t>
  </si>
  <si>
    <t xml:space="preserve">                                                  Галина ЯЦКІВ</t>
  </si>
  <si>
    <t xml:space="preserve">                                                      Марія БОЙКО</t>
  </si>
  <si>
    <t>Руслан МАРЦІНКІВ</t>
  </si>
  <si>
    <t>ЗВІТ ПРО ВИКОНАННЯ  ФІНАНСОВОГО ПЛАНУ ПІДПРИЄМСТВА ЗА  4 квартал 2021 р.</t>
  </si>
  <si>
    <t>Звітний період (4 квартал 2021 року)</t>
  </si>
  <si>
    <t>Тереза СТЕФАНКІВ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</si>
</sst>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##\ ##0.000"/>
    <numFmt numFmtId="170" formatCode="_(&quot;$&quot;* #,##0.00_);_(&quot;$&quot;* \(#,##0.00\);_(&quot;$&quot;* &quot;-&quot;??_);_(@_)"/>
    <numFmt numFmtId="171" formatCode="_(* #,##0_);_(* \(#,##0\);_(* &quot;-&quot;_);_(@_)"/>
    <numFmt numFmtId="172" formatCode="_(* #,##0.00_);_(* \(#,##0.00\);_(* &quot;-&quot;??_);_(@_)"/>
    <numFmt numFmtId="173" formatCode="#,##0.0_ ;[Red]\-#,##0.0\ "/>
    <numFmt numFmtId="174" formatCode="0.0;\(0.0\);\ ;\-"/>
    <numFmt numFmtId="175" formatCode="_(* #,##0.0_);_(* \(#,##0.0\);_(* &quot;-&quot;_);_(@_)"/>
    <numFmt numFmtId="176" formatCode="0.0"/>
    <numFmt numFmtId="177" formatCode="_(* #,##0.00_);_(* \(#,##0.00\);_(* &quot;-&quot;_);_(@_)"/>
    <numFmt numFmtId="178" formatCode="#,##0.0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5"/>
      <name val="Calibri"/>
      <family val="2"/>
      <charset val="204"/>
    </font>
    <font>
      <b/>
      <sz val="11.25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2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8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69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2" fillId="24" borderId="9" applyNumberFormat="0" applyFont="0" applyAlignment="0" applyProtection="0"/>
    <xf numFmtId="4" fontId="41" fillId="25" borderId="3">
      <alignment horizontal="right" vertical="center"/>
      <protection locked="0"/>
    </xf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0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4" borderId="9" applyNumberFormat="0" applyFont="0" applyAlignment="0" applyProtection="0"/>
    <xf numFmtId="0" fontId="5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4" fontId="59" fillId="22" borderId="12" applyFill="0" applyBorder="0">
      <alignment horizontal="center" vertical="center" wrapText="1"/>
      <protection locked="0"/>
    </xf>
    <xf numFmtId="169" fontId="60" fillId="0" borderId="0">
      <alignment wrapText="1"/>
    </xf>
    <xf numFmtId="169" fontId="27" fillId="0" borderId="0">
      <alignment wrapText="1"/>
    </xf>
  </cellStyleXfs>
  <cellXfs count="363">
    <xf numFmtId="0" fontId="0" fillId="0" borderId="0" xfId="0"/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/>
    </xf>
    <xf numFmtId="0" fontId="62" fillId="28" borderId="26" xfId="0" applyFont="1" applyFill="1" applyBorder="1" applyAlignment="1">
      <alignment horizontal="center" vertical="center"/>
    </xf>
    <xf numFmtId="0" fontId="66" fillId="0" borderId="29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28" borderId="0" xfId="0" applyFont="1" applyFill="1" applyBorder="1" applyAlignment="1">
      <alignment horizontal="center" vertical="center" wrapText="1"/>
    </xf>
    <xf numFmtId="0" fontId="62" fillId="28" borderId="19" xfId="0" applyFont="1" applyFill="1" applyBorder="1" applyAlignment="1">
      <alignment horizontal="center" vertical="center" wrapText="1"/>
    </xf>
    <xf numFmtId="0" fontId="62" fillId="29" borderId="13" xfId="0" applyFont="1" applyFill="1" applyBorder="1" applyAlignment="1">
      <alignment vertical="center"/>
    </xf>
    <xf numFmtId="0" fontId="62" fillId="29" borderId="17" xfId="0" applyFont="1" applyFill="1" applyBorder="1" applyAlignment="1">
      <alignment vertical="center" wrapText="1"/>
    </xf>
    <xf numFmtId="0" fontId="69" fillId="28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 wrapText="1"/>
    </xf>
    <xf numFmtId="49" fontId="62" fillId="30" borderId="17" xfId="0" applyNumberFormat="1" applyFont="1" applyFill="1" applyBorder="1" applyAlignment="1">
      <alignment vertical="center" wrapText="1"/>
    </xf>
    <xf numFmtId="49" fontId="62" fillId="28" borderId="21" xfId="0" applyNumberFormat="1" applyFont="1" applyFill="1" applyBorder="1" applyAlignment="1">
      <alignment vertical="center" wrapText="1"/>
    </xf>
    <xf numFmtId="49" fontId="62" fillId="28" borderId="23" xfId="0" applyNumberFormat="1" applyFont="1" applyFill="1" applyBorder="1" applyAlignment="1">
      <alignment vertical="center" wrapText="1"/>
    </xf>
    <xf numFmtId="49" fontId="62" fillId="28" borderId="24" xfId="0" applyNumberFormat="1" applyFont="1" applyFill="1" applyBorder="1" applyAlignment="1">
      <alignment vertical="center" wrapText="1"/>
    </xf>
    <xf numFmtId="49" fontId="69" fillId="30" borderId="17" xfId="0" applyNumberFormat="1" applyFont="1" applyFill="1" applyBorder="1" applyAlignment="1">
      <alignment vertical="center" wrapText="1"/>
    </xf>
    <xf numFmtId="0" fontId="72" fillId="30" borderId="29" xfId="0" applyFont="1" applyFill="1" applyBorder="1" applyAlignment="1">
      <alignment vertical="center" wrapText="1"/>
    </xf>
    <xf numFmtId="49" fontId="69" fillId="30" borderId="29" xfId="0" applyNumberFormat="1" applyFont="1" applyFill="1" applyBorder="1" applyAlignment="1">
      <alignment vertical="center" wrapText="1"/>
    </xf>
    <xf numFmtId="49" fontId="69" fillId="28" borderId="17" xfId="0" applyNumberFormat="1" applyFont="1" applyFill="1" applyBorder="1" applyAlignment="1">
      <alignment vertical="center" wrapText="1"/>
    </xf>
    <xf numFmtId="49" fontId="75" fillId="28" borderId="24" xfId="0" applyNumberFormat="1" applyFont="1" applyFill="1" applyBorder="1" applyAlignment="1">
      <alignment vertical="center" wrapText="1"/>
    </xf>
    <xf numFmtId="0" fontId="75" fillId="28" borderId="0" xfId="0" applyFont="1" applyFill="1" applyBorder="1" applyAlignment="1">
      <alignment vertical="center" wrapText="1"/>
    </xf>
    <xf numFmtId="0" fontId="62" fillId="28" borderId="0" xfId="0" applyFont="1" applyFill="1" applyAlignment="1">
      <alignment vertical="center" wrapText="1"/>
    </xf>
    <xf numFmtId="49" fontId="62" fillId="28" borderId="17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9" fillId="30" borderId="17" xfId="0" applyFont="1" applyFill="1" applyBorder="1" applyAlignment="1">
      <alignment vertical="center" wrapText="1"/>
    </xf>
    <xf numFmtId="49" fontId="62" fillId="28" borderId="16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7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vertical="center"/>
    </xf>
    <xf numFmtId="0" fontId="77" fillId="28" borderId="31" xfId="0" applyFont="1" applyFill="1" applyBorder="1" applyAlignment="1">
      <alignment horizontal="left" vertical="center"/>
    </xf>
    <xf numFmtId="0" fontId="77" fillId="28" borderId="23" xfId="0" applyFont="1" applyFill="1" applyBorder="1" applyAlignment="1">
      <alignment horizontal="left" vertical="center"/>
    </xf>
    <xf numFmtId="0" fontId="77" fillId="28" borderId="32" xfId="0" applyFont="1" applyFill="1" applyBorder="1" applyAlignment="1">
      <alignment horizontal="center" vertical="center"/>
    </xf>
    <xf numFmtId="0" fontId="77" fillId="0" borderId="28" xfId="0" applyFont="1" applyBorder="1" applyAlignment="1">
      <alignment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30" xfId="0" applyFont="1" applyBorder="1" applyAlignment="1">
      <alignment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29" xfId="0" applyFont="1" applyBorder="1" applyAlignment="1">
      <alignment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29" xfId="0" applyFont="1" applyBorder="1" applyAlignment="1">
      <alignment horizontal="left" vertical="center" wrapText="1"/>
    </xf>
    <xf numFmtId="0" fontId="77" fillId="0" borderId="0" xfId="0" applyFont="1" applyAlignment="1">
      <alignment vertical="center" wrapText="1"/>
    </xf>
    <xf numFmtId="0" fontId="77" fillId="0" borderId="30" xfId="0" applyFont="1" applyFill="1" applyBorder="1" applyAlignment="1">
      <alignment horizontal="center" vertical="center"/>
    </xf>
    <xf numFmtId="0" fontId="78" fillId="0" borderId="0" xfId="0" applyFont="1"/>
    <xf numFmtId="0" fontId="77" fillId="28" borderId="19" xfId="0" applyFont="1" applyFill="1" applyBorder="1" applyAlignment="1">
      <alignment horizontal="center" vertical="center" wrapText="1"/>
    </xf>
    <xf numFmtId="0" fontId="77" fillId="28" borderId="16" xfId="0" applyFont="1" applyFill="1" applyBorder="1" applyAlignment="1">
      <alignment horizontal="center" vertical="center" wrapText="1"/>
    </xf>
    <xf numFmtId="0" fontId="66" fillId="28" borderId="17" xfId="0" applyFont="1" applyFill="1" applyBorder="1" applyAlignment="1">
      <alignment horizontal="center" vertical="center" wrapText="1"/>
    </xf>
    <xf numFmtId="0" fontId="77" fillId="28" borderId="30" xfId="0" applyFont="1" applyFill="1" applyBorder="1" applyAlignment="1">
      <alignment vertical="center" wrapText="1"/>
    </xf>
    <xf numFmtId="0" fontId="62" fillId="28" borderId="37" xfId="0" applyFont="1" applyFill="1" applyBorder="1" applyAlignment="1">
      <alignment vertical="center" wrapText="1"/>
    </xf>
    <xf numFmtId="0" fontId="79" fillId="0" borderId="14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69" fillId="28" borderId="28" xfId="0" applyFont="1" applyFill="1" applyBorder="1" applyAlignment="1">
      <alignment vertical="center" wrapText="1"/>
    </xf>
    <xf numFmtId="0" fontId="70" fillId="28" borderId="15" xfId="0" applyFont="1" applyFill="1" applyBorder="1" applyAlignment="1">
      <alignment horizontal="center" vertical="center" wrapText="1"/>
    </xf>
    <xf numFmtId="0" fontId="70" fillId="28" borderId="38" xfId="0" applyFont="1" applyFill="1" applyBorder="1" applyAlignment="1">
      <alignment horizontal="center" vertical="center" wrapText="1"/>
    </xf>
    <xf numFmtId="0" fontId="70" fillId="28" borderId="22" xfId="0" applyFont="1" applyFill="1" applyBorder="1" applyAlignment="1">
      <alignment horizontal="center" vertical="center" wrapText="1"/>
    </xf>
    <xf numFmtId="0" fontId="71" fillId="28" borderId="40" xfId="0" applyFont="1" applyFill="1" applyBorder="1" applyAlignment="1">
      <alignment vertical="center" wrapText="1"/>
    </xf>
    <xf numFmtId="0" fontId="62" fillId="28" borderId="40" xfId="0" applyFont="1" applyFill="1" applyBorder="1" applyAlignment="1">
      <alignment vertical="center" wrapText="1"/>
    </xf>
    <xf numFmtId="0" fontId="71" fillId="28" borderId="37" xfId="0" applyFont="1" applyFill="1" applyBorder="1" applyAlignment="1">
      <alignment vertical="center" wrapText="1"/>
    </xf>
    <xf numFmtId="0" fontId="71" fillId="28" borderId="41" xfId="0" applyFont="1" applyFill="1" applyBorder="1" applyAlignment="1">
      <alignment vertical="center" wrapText="1"/>
    </xf>
    <xf numFmtId="0" fontId="73" fillId="28" borderId="40" xfId="0" applyFont="1" applyFill="1" applyBorder="1" applyAlignment="1">
      <alignment vertical="center" wrapText="1"/>
    </xf>
    <xf numFmtId="0" fontId="70" fillId="28" borderId="42" xfId="0" applyFont="1" applyFill="1" applyBorder="1" applyAlignment="1">
      <alignment horizontal="center" vertical="center" wrapText="1"/>
    </xf>
    <xf numFmtId="0" fontId="70" fillId="28" borderId="25" xfId="0" applyFont="1" applyFill="1" applyBorder="1" applyAlignment="1">
      <alignment horizontal="center" vertical="center" wrapText="1"/>
    </xf>
    <xf numFmtId="0" fontId="69" fillId="30" borderId="28" xfId="0" applyFont="1" applyFill="1" applyBorder="1" applyAlignment="1">
      <alignment vertical="center" wrapText="1"/>
    </xf>
    <xf numFmtId="0" fontId="70" fillId="30" borderId="15" xfId="0" applyFont="1" applyFill="1" applyBorder="1" applyAlignment="1">
      <alignment horizontal="center" vertical="center" wrapText="1"/>
    </xf>
    <xf numFmtId="0" fontId="73" fillId="28" borderId="37" xfId="0" applyFont="1" applyFill="1" applyBorder="1" applyAlignment="1">
      <alignment vertical="center" wrapText="1"/>
    </xf>
    <xf numFmtId="0" fontId="74" fillId="28" borderId="40" xfId="0" applyFont="1" applyFill="1" applyBorder="1" applyAlignment="1">
      <alignment vertical="center" wrapText="1"/>
    </xf>
    <xf numFmtId="0" fontId="62" fillId="28" borderId="41" xfId="0" applyFont="1" applyFill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73" fillId="28" borderId="41" xfId="0" applyFont="1" applyFill="1" applyBorder="1" applyAlignment="1">
      <alignment vertical="center" wrapText="1"/>
    </xf>
    <xf numFmtId="0" fontId="62" fillId="28" borderId="28" xfId="0" applyFont="1" applyFill="1" applyBorder="1" applyAlignment="1">
      <alignment vertical="center" wrapText="1"/>
    </xf>
    <xf numFmtId="0" fontId="70" fillId="28" borderId="14" xfId="0" applyFont="1" applyFill="1" applyBorder="1" applyAlignment="1">
      <alignment horizontal="center" vertical="center" wrapText="1"/>
    </xf>
    <xf numFmtId="0" fontId="62" fillId="28" borderId="43" xfId="0" applyFont="1" applyFill="1" applyBorder="1" applyAlignment="1">
      <alignment vertical="center" wrapText="1"/>
    </xf>
    <xf numFmtId="0" fontId="69" fillId="31" borderId="15" xfId="0" applyFont="1" applyFill="1" applyBorder="1" applyAlignment="1">
      <alignment vertical="center" wrapText="1"/>
    </xf>
    <xf numFmtId="0" fontId="70" fillId="31" borderId="19" xfId="0" applyFont="1" applyFill="1" applyBorder="1" applyAlignment="1">
      <alignment horizontal="center" vertical="center" wrapText="1"/>
    </xf>
    <xf numFmtId="0" fontId="69" fillId="31" borderId="28" xfId="0" applyFont="1" applyFill="1" applyBorder="1" applyAlignment="1">
      <alignment vertical="center" wrapText="1"/>
    </xf>
    <xf numFmtId="0" fontId="70" fillId="31" borderId="15" xfId="0" applyFont="1" applyFill="1" applyBorder="1" applyAlignment="1">
      <alignment horizontal="center" vertical="center" wrapText="1"/>
    </xf>
    <xf numFmtId="0" fontId="64" fillId="28" borderId="0" xfId="0" applyFont="1" applyFill="1" applyBorder="1" applyAlignment="1">
      <alignment horizontal="center" vertical="center"/>
    </xf>
    <xf numFmtId="0" fontId="64" fillId="28" borderId="0" xfId="0" applyFont="1" applyFill="1" applyBorder="1" applyAlignment="1">
      <alignment vertical="center"/>
    </xf>
    <xf numFmtId="0" fontId="79" fillId="0" borderId="14" xfId="0" applyFont="1" applyFill="1" applyBorder="1" applyAlignment="1">
      <alignment horizontal="center" vertical="center" wrapText="1"/>
    </xf>
    <xf numFmtId="0" fontId="69" fillId="31" borderId="15" xfId="0" applyFont="1" applyFill="1" applyBorder="1" applyAlignment="1">
      <alignment horizontal="center" vertical="center" wrapText="1"/>
    </xf>
    <xf numFmtId="0" fontId="62" fillId="28" borderId="20" xfId="0" applyFont="1" applyFill="1" applyBorder="1" applyAlignment="1">
      <alignment horizontal="center" vertical="center" wrapText="1"/>
    </xf>
    <xf numFmtId="0" fontId="69" fillId="30" borderId="15" xfId="0" applyFont="1" applyFill="1" applyBorder="1" applyAlignment="1">
      <alignment horizontal="center" vertical="center" wrapText="1"/>
    </xf>
    <xf numFmtId="0" fontId="73" fillId="28" borderId="22" xfId="0" applyFont="1" applyFill="1" applyBorder="1" applyAlignment="1">
      <alignment horizontal="center" vertical="center" wrapText="1"/>
    </xf>
    <xf numFmtId="0" fontId="62" fillId="28" borderId="14" xfId="0" applyFont="1" applyFill="1" applyBorder="1" applyAlignment="1">
      <alignment horizontal="center" vertical="center" wrapText="1"/>
    </xf>
    <xf numFmtId="0" fontId="73" fillId="28" borderId="42" xfId="0" applyFont="1" applyFill="1" applyBorder="1" applyAlignment="1">
      <alignment horizontal="center" vertical="center" wrapText="1"/>
    </xf>
    <xf numFmtId="0" fontId="62" fillId="28" borderId="15" xfId="0" applyFont="1" applyFill="1" applyBorder="1" applyAlignment="1">
      <alignment horizontal="center" vertical="center" wrapText="1"/>
    </xf>
    <xf numFmtId="0" fontId="62" fillId="28" borderId="22" xfId="0" applyFont="1" applyFill="1" applyBorder="1" applyAlignment="1">
      <alignment horizontal="center" vertical="center" wrapText="1"/>
    </xf>
    <xf numFmtId="0" fontId="62" fillId="28" borderId="42" xfId="0" applyFont="1" applyFill="1" applyBorder="1" applyAlignment="1">
      <alignment horizontal="center" vertical="center" wrapText="1"/>
    </xf>
    <xf numFmtId="0" fontId="69" fillId="28" borderId="15" xfId="0" applyFont="1" applyFill="1" applyBorder="1" applyAlignment="1">
      <alignment horizontal="center" vertical="center" wrapText="1"/>
    </xf>
    <xf numFmtId="0" fontId="62" fillId="28" borderId="28" xfId="0" applyFont="1" applyFill="1" applyBorder="1" applyAlignment="1">
      <alignment horizontal="center" vertical="center" wrapText="1"/>
    </xf>
    <xf numFmtId="0" fontId="62" fillId="28" borderId="40" xfId="0" applyFont="1" applyFill="1" applyBorder="1" applyAlignment="1">
      <alignment horizontal="center" vertical="center" wrapText="1"/>
    </xf>
    <xf numFmtId="0" fontId="62" fillId="28" borderId="41" xfId="0" applyFont="1" applyFill="1" applyBorder="1" applyAlignment="1">
      <alignment horizontal="center" vertical="center" wrapText="1"/>
    </xf>
    <xf numFmtId="0" fontId="62" fillId="28" borderId="43" xfId="0" applyFont="1" applyFill="1" applyBorder="1" applyAlignment="1">
      <alignment horizontal="center" vertical="center" wrapText="1"/>
    </xf>
    <xf numFmtId="175" fontId="62" fillId="28" borderId="44" xfId="0" applyNumberFormat="1" applyFont="1" applyFill="1" applyBorder="1" applyAlignment="1">
      <alignment vertical="center" wrapText="1"/>
    </xf>
    <xf numFmtId="0" fontId="62" fillId="31" borderId="28" xfId="0" applyFont="1" applyFill="1" applyBorder="1" applyAlignment="1">
      <alignment vertical="center" wrapText="1"/>
    </xf>
    <xf numFmtId="0" fontId="62" fillId="31" borderId="15" xfId="0" applyFont="1" applyFill="1" applyBorder="1" applyAlignment="1">
      <alignment horizontal="center" vertical="center" wrapText="1"/>
    </xf>
    <xf numFmtId="175" fontId="62" fillId="31" borderId="49" xfId="0" applyNumberFormat="1" applyFont="1" applyFill="1" applyBorder="1" applyAlignment="1">
      <alignment vertical="center" wrapText="1"/>
    </xf>
    <xf numFmtId="175" fontId="62" fillId="31" borderId="47" xfId="0" applyNumberFormat="1" applyFont="1" applyFill="1" applyBorder="1" applyAlignment="1">
      <alignment vertical="center" wrapText="1"/>
    </xf>
    <xf numFmtId="175" fontId="62" fillId="31" borderId="48" xfId="0" applyNumberFormat="1" applyFont="1" applyFill="1" applyBorder="1" applyAlignment="1">
      <alignment vertical="center" wrapText="1"/>
    </xf>
    <xf numFmtId="175" fontId="62" fillId="31" borderId="50" xfId="0" applyNumberFormat="1" applyFont="1" applyFill="1" applyBorder="1" applyAlignment="1">
      <alignment vertical="center" wrapText="1"/>
    </xf>
    <xf numFmtId="175" fontId="62" fillId="31" borderId="45" xfId="0" applyNumberFormat="1" applyFont="1" applyFill="1" applyBorder="1" applyAlignment="1">
      <alignment vertical="center" wrapText="1"/>
    </xf>
    <xf numFmtId="175" fontId="62" fillId="31" borderId="46" xfId="0" applyNumberFormat="1" applyFont="1" applyFill="1" applyBorder="1" applyAlignment="1">
      <alignment vertical="center" wrapText="1"/>
    </xf>
    <xf numFmtId="0" fontId="62" fillId="31" borderId="52" xfId="0" applyFont="1" applyFill="1" applyBorder="1" applyAlignment="1">
      <alignment vertical="center" wrapText="1"/>
    </xf>
    <xf numFmtId="0" fontId="66" fillId="31" borderId="53" xfId="0" applyFont="1" applyFill="1" applyBorder="1" applyAlignment="1">
      <alignment vertical="center" wrapText="1"/>
    </xf>
    <xf numFmtId="0" fontId="68" fillId="31" borderId="51" xfId="0" applyFont="1" applyFill="1" applyBorder="1" applyAlignment="1">
      <alignment vertical="center" wrapText="1"/>
    </xf>
    <xf numFmtId="0" fontId="62" fillId="31" borderId="53" xfId="0" applyFont="1" applyFill="1" applyBorder="1" applyAlignment="1">
      <alignment vertical="center" wrapText="1"/>
    </xf>
    <xf numFmtId="0" fontId="72" fillId="28" borderId="52" xfId="0" applyFont="1" applyFill="1" applyBorder="1" applyAlignment="1">
      <alignment vertical="center" wrapText="1"/>
    </xf>
    <xf numFmtId="0" fontId="72" fillId="28" borderId="53" xfId="0" applyFont="1" applyFill="1" applyBorder="1" applyAlignment="1">
      <alignment vertical="center" wrapText="1"/>
    </xf>
    <xf numFmtId="0" fontId="66" fillId="28" borderId="15" xfId="0" applyFont="1" applyFill="1" applyBorder="1" applyAlignment="1">
      <alignment horizontal="center" vertical="center" wrapText="1"/>
    </xf>
    <xf numFmtId="0" fontId="69" fillId="28" borderId="22" xfId="0" applyFont="1" applyFill="1" applyBorder="1" applyAlignment="1">
      <alignment horizontal="center" vertical="center" wrapText="1"/>
    </xf>
    <xf numFmtId="0" fontId="62" fillId="31" borderId="39" xfId="0" applyFont="1" applyFill="1" applyBorder="1" applyAlignment="1">
      <alignment horizontal="center" vertical="center" wrapText="1"/>
    </xf>
    <xf numFmtId="0" fontId="69" fillId="28" borderId="20" xfId="0" applyFont="1" applyFill="1" applyBorder="1" applyAlignment="1">
      <alignment horizontal="center" vertical="center" wrapText="1"/>
    </xf>
    <xf numFmtId="0" fontId="66" fillId="31" borderId="51" xfId="0" applyFont="1" applyFill="1" applyBorder="1" applyAlignment="1">
      <alignment vertical="center" wrapText="1"/>
    </xf>
    <xf numFmtId="0" fontId="62" fillId="31" borderId="18" xfId="0" applyFont="1" applyFill="1" applyBorder="1" applyAlignment="1">
      <alignment vertical="center" wrapText="1"/>
    </xf>
    <xf numFmtId="171" fontId="62" fillId="28" borderId="20" xfId="0" applyNumberFormat="1" applyFont="1" applyFill="1" applyBorder="1" applyAlignment="1">
      <alignment vertical="center" wrapText="1"/>
    </xf>
    <xf numFmtId="171" fontId="62" fillId="28" borderId="22" xfId="0" applyNumberFormat="1" applyFont="1" applyFill="1" applyBorder="1" applyAlignment="1">
      <alignment vertical="center" wrapText="1"/>
    </xf>
    <xf numFmtId="171" fontId="69" fillId="28" borderId="22" xfId="0" applyNumberFormat="1" applyFont="1" applyFill="1" applyBorder="1" applyAlignment="1">
      <alignment vertical="center" wrapText="1"/>
    </xf>
    <xf numFmtId="0" fontId="62" fillId="31" borderId="39" xfId="0" applyFont="1" applyFill="1" applyBorder="1" applyAlignment="1">
      <alignment vertical="center" wrapText="1"/>
    </xf>
    <xf numFmtId="0" fontId="62" fillId="28" borderId="20" xfId="0" applyFont="1" applyFill="1" applyBorder="1" applyAlignment="1">
      <alignment vertical="center" wrapText="1"/>
    </xf>
    <xf numFmtId="0" fontId="65" fillId="28" borderId="22" xfId="0" applyFont="1" applyFill="1" applyBorder="1" applyAlignment="1">
      <alignment vertical="center" wrapText="1"/>
    </xf>
    <xf numFmtId="3" fontId="65" fillId="28" borderId="42" xfId="0" applyNumberFormat="1" applyFont="1" applyFill="1" applyBorder="1" applyAlignment="1">
      <alignment vertical="center" wrapText="1"/>
    </xf>
    <xf numFmtId="3" fontId="65" fillId="28" borderId="22" xfId="0" applyNumberFormat="1" applyFont="1" applyFill="1" applyBorder="1" applyAlignment="1">
      <alignment vertical="center" wrapText="1"/>
    </xf>
    <xf numFmtId="0" fontId="65" fillId="28" borderId="42" xfId="0" applyFont="1" applyFill="1" applyBorder="1" applyAlignment="1">
      <alignment vertical="center" wrapText="1"/>
    </xf>
    <xf numFmtId="0" fontId="65" fillId="28" borderId="15" xfId="0" applyFont="1" applyFill="1" applyBorder="1" applyAlignment="1">
      <alignment vertical="center" wrapText="1"/>
    </xf>
    <xf numFmtId="0" fontId="65" fillId="28" borderId="20" xfId="0" applyFont="1" applyFill="1" applyBorder="1" applyAlignment="1">
      <alignment vertical="center" wrapText="1"/>
    </xf>
    <xf numFmtId="0" fontId="72" fillId="28" borderId="22" xfId="0" applyFont="1" applyFill="1" applyBorder="1" applyAlignment="1">
      <alignment vertical="center" wrapText="1"/>
    </xf>
    <xf numFmtId="0" fontId="72" fillId="28" borderId="42" xfId="0" applyFont="1" applyFill="1" applyBorder="1" applyAlignment="1">
      <alignment vertical="center" wrapText="1"/>
    </xf>
    <xf numFmtId="0" fontId="72" fillId="28" borderId="15" xfId="0" applyFont="1" applyFill="1" applyBorder="1" applyAlignment="1">
      <alignment vertical="center" wrapText="1"/>
    </xf>
    <xf numFmtId="171" fontId="62" fillId="28" borderId="42" xfId="0" applyNumberFormat="1" applyFont="1" applyFill="1" applyBorder="1" applyAlignment="1">
      <alignment vertical="center" wrapText="1"/>
    </xf>
    <xf numFmtId="171" fontId="62" fillId="28" borderId="15" xfId="0" applyNumberFormat="1" applyFont="1" applyFill="1" applyBorder="1" applyAlignment="1">
      <alignment vertical="center" wrapText="1"/>
    </xf>
    <xf numFmtId="0" fontId="62" fillId="28" borderId="21" xfId="0" applyFont="1" applyFill="1" applyBorder="1" applyAlignment="1">
      <alignment horizontal="center" vertical="center" wrapText="1"/>
    </xf>
    <xf numFmtId="0" fontId="71" fillId="28" borderId="21" xfId="0" applyFont="1" applyFill="1" applyBorder="1" applyAlignment="1">
      <alignment horizontal="center" vertical="center" wrapText="1"/>
    </xf>
    <xf numFmtId="0" fontId="71" fillId="28" borderId="16" xfId="0" applyFont="1" applyFill="1" applyBorder="1" applyAlignment="1">
      <alignment horizontal="center" vertical="center" wrapText="1"/>
    </xf>
    <xf numFmtId="0" fontId="71" fillId="28" borderId="23" xfId="0" applyFont="1" applyFill="1" applyBorder="1" applyAlignment="1">
      <alignment horizontal="center" vertical="center" wrapText="1"/>
    </xf>
    <xf numFmtId="0" fontId="62" fillId="28" borderId="32" xfId="0" applyFont="1" applyFill="1" applyBorder="1" applyAlignment="1">
      <alignment horizontal="center" vertical="center" wrapText="1"/>
    </xf>
    <xf numFmtId="0" fontId="73" fillId="28" borderId="21" xfId="0" applyFont="1" applyFill="1" applyBorder="1" applyAlignment="1">
      <alignment horizontal="center" vertical="center" wrapText="1"/>
    </xf>
    <xf numFmtId="0" fontId="73" fillId="28" borderId="23" xfId="0" applyFont="1" applyFill="1" applyBorder="1" applyAlignment="1">
      <alignment horizontal="center" vertical="center" wrapText="1"/>
    </xf>
    <xf numFmtId="0" fontId="62" fillId="28" borderId="16" xfId="0" applyFont="1" applyFill="1" applyBorder="1" applyAlignment="1">
      <alignment horizontal="center" vertical="center" wrapText="1"/>
    </xf>
    <xf numFmtId="0" fontId="73" fillId="28" borderId="16" xfId="0" applyFont="1" applyFill="1" applyBorder="1" applyAlignment="1">
      <alignment horizontal="center" vertical="center" wrapText="1"/>
    </xf>
    <xf numFmtId="0" fontId="73" fillId="28" borderId="24" xfId="0" applyFont="1" applyFill="1" applyBorder="1" applyAlignment="1">
      <alignment horizontal="center" vertical="center" wrapText="1"/>
    </xf>
    <xf numFmtId="0" fontId="62" fillId="28" borderId="17" xfId="0" applyFont="1" applyFill="1" applyBorder="1" applyAlignment="1">
      <alignment horizontal="center" vertical="center" wrapText="1"/>
    </xf>
    <xf numFmtId="0" fontId="62" fillId="28" borderId="29" xfId="0" applyFont="1" applyFill="1" applyBorder="1" applyAlignment="1">
      <alignment horizontal="center" vertical="center" wrapText="1"/>
    </xf>
    <xf numFmtId="0" fontId="69" fillId="31" borderId="17" xfId="0" applyFont="1" applyFill="1" applyBorder="1" applyAlignment="1">
      <alignment horizontal="center" vertical="center" wrapText="1"/>
    </xf>
    <xf numFmtId="0" fontId="62" fillId="31" borderId="17" xfId="0" applyFont="1" applyFill="1" applyBorder="1" applyAlignment="1">
      <alignment horizontal="center" vertical="center" wrapText="1"/>
    </xf>
    <xf numFmtId="175" fontId="69" fillId="31" borderId="46" xfId="0" applyNumberFormat="1" applyFont="1" applyFill="1" applyBorder="1" applyAlignment="1">
      <alignment vertical="center" wrapText="1"/>
    </xf>
    <xf numFmtId="175" fontId="69" fillId="31" borderId="45" xfId="0" applyNumberFormat="1" applyFont="1" applyFill="1" applyBorder="1" applyAlignment="1">
      <alignment vertical="center" wrapText="1"/>
    </xf>
    <xf numFmtId="175" fontId="62" fillId="31" borderId="53" xfId="0" applyNumberFormat="1" applyFont="1" applyFill="1" applyBorder="1" applyAlignment="1">
      <alignment vertical="center" wrapText="1"/>
    </xf>
    <xf numFmtId="175" fontId="62" fillId="31" borderId="51" xfId="0" applyNumberFormat="1" applyFont="1" applyFill="1" applyBorder="1" applyAlignment="1">
      <alignment vertical="center" wrapText="1"/>
    </xf>
    <xf numFmtId="175" fontId="62" fillId="31" borderId="52" xfId="0" applyNumberFormat="1" applyFont="1" applyFill="1" applyBorder="1" applyAlignment="1">
      <alignment vertical="center" wrapText="1"/>
    </xf>
    <xf numFmtId="0" fontId="69" fillId="31" borderId="30" xfId="0" applyFont="1" applyFill="1" applyBorder="1" applyAlignment="1">
      <alignment vertical="center" wrapText="1"/>
    </xf>
    <xf numFmtId="0" fontId="69" fillId="31" borderId="29" xfId="0" applyFont="1" applyFill="1" applyBorder="1" applyAlignment="1">
      <alignment horizontal="center" vertical="center" wrapText="1"/>
    </xf>
    <xf numFmtId="0" fontId="65" fillId="31" borderId="15" xfId="0" applyFont="1" applyFill="1" applyBorder="1" applyAlignment="1">
      <alignment vertical="center" wrapText="1"/>
    </xf>
    <xf numFmtId="0" fontId="65" fillId="28" borderId="20" xfId="0" applyFont="1" applyFill="1" applyBorder="1" applyAlignment="1">
      <alignment horizontal="right" vertical="center" wrapText="1"/>
    </xf>
    <xf numFmtId="0" fontId="65" fillId="28" borderId="22" xfId="0" applyFont="1" applyFill="1" applyBorder="1" applyAlignment="1">
      <alignment horizontal="right" vertical="center" wrapText="1"/>
    </xf>
    <xf numFmtId="0" fontId="65" fillId="28" borderId="42" xfId="0" applyFont="1" applyFill="1" applyBorder="1" applyAlignment="1">
      <alignment horizontal="right" vertical="center" wrapText="1"/>
    </xf>
    <xf numFmtId="175" fontId="62" fillId="28" borderId="23" xfId="0" applyNumberFormat="1" applyFont="1" applyFill="1" applyBorder="1" applyAlignment="1">
      <alignment vertical="center" wrapText="1"/>
    </xf>
    <xf numFmtId="177" fontId="62" fillId="28" borderId="23" xfId="0" applyNumberFormat="1" applyFont="1" applyFill="1" applyBorder="1" applyAlignment="1">
      <alignment vertical="center" wrapText="1"/>
    </xf>
    <xf numFmtId="177" fontId="62" fillId="28" borderId="24" xfId="0" applyNumberFormat="1" applyFont="1" applyFill="1" applyBorder="1" applyAlignment="1">
      <alignment vertical="center" wrapText="1"/>
    </xf>
    <xf numFmtId="0" fontId="62" fillId="28" borderId="20" xfId="0" applyFont="1" applyFill="1" applyBorder="1" applyAlignment="1">
      <alignment horizontal="right" vertical="center" wrapText="1"/>
    </xf>
    <xf numFmtId="0" fontId="62" fillId="28" borderId="22" xfId="0" applyFont="1" applyFill="1" applyBorder="1" applyAlignment="1">
      <alignment horizontal="right" vertical="center" wrapText="1"/>
    </xf>
    <xf numFmtId="0" fontId="62" fillId="28" borderId="42" xfId="0" applyFont="1" applyFill="1" applyBorder="1" applyAlignment="1">
      <alignment horizontal="right" vertical="center" wrapText="1"/>
    </xf>
    <xf numFmtId="176" fontId="62" fillId="28" borderId="15" xfId="0" applyNumberFormat="1" applyFont="1" applyFill="1" applyBorder="1" applyAlignment="1">
      <alignment horizontal="right" vertical="center" wrapText="1"/>
    </xf>
    <xf numFmtId="176" fontId="62" fillId="28" borderId="20" xfId="0" applyNumberFormat="1" applyFont="1" applyFill="1" applyBorder="1" applyAlignment="1">
      <alignment horizontal="right" vertical="center" wrapText="1"/>
    </xf>
    <xf numFmtId="176" fontId="62" fillId="28" borderId="22" xfId="0" applyNumberFormat="1" applyFont="1" applyFill="1" applyBorder="1" applyAlignment="1">
      <alignment horizontal="right" vertical="center" wrapText="1"/>
    </xf>
    <xf numFmtId="176" fontId="65" fillId="28" borderId="15" xfId="0" applyNumberFormat="1" applyFont="1" applyFill="1" applyBorder="1" applyAlignment="1">
      <alignment horizontal="right" vertical="center" wrapText="1"/>
    </xf>
    <xf numFmtId="176" fontId="65" fillId="28" borderId="20" xfId="0" applyNumberFormat="1" applyFont="1" applyFill="1" applyBorder="1" applyAlignment="1">
      <alignment horizontal="right" vertical="center" wrapText="1"/>
    </xf>
    <xf numFmtId="176" fontId="65" fillId="28" borderId="22" xfId="0" applyNumberFormat="1" applyFont="1" applyFill="1" applyBorder="1" applyAlignment="1">
      <alignment horizontal="right" vertical="center" wrapText="1"/>
    </xf>
    <xf numFmtId="176" fontId="69" fillId="28" borderId="22" xfId="0" applyNumberFormat="1" applyFont="1" applyFill="1" applyBorder="1" applyAlignment="1">
      <alignment vertical="center" wrapText="1"/>
    </xf>
    <xf numFmtId="176" fontId="62" fillId="28" borderId="22" xfId="0" applyNumberFormat="1" applyFont="1" applyFill="1" applyBorder="1" applyAlignment="1">
      <alignment vertical="center" wrapText="1"/>
    </xf>
    <xf numFmtId="176" fontId="65" fillId="28" borderId="22" xfId="0" applyNumberFormat="1" applyFont="1" applyFill="1" applyBorder="1" applyAlignment="1">
      <alignment vertical="center" wrapText="1"/>
    </xf>
    <xf numFmtId="0" fontId="62" fillId="31" borderId="15" xfId="0" applyFont="1" applyFill="1" applyBorder="1" applyAlignment="1">
      <alignment horizontal="right" vertical="center" wrapText="1"/>
    </xf>
    <xf numFmtId="0" fontId="65" fillId="31" borderId="15" xfId="0" applyFont="1" applyFill="1" applyBorder="1" applyAlignment="1">
      <alignment horizontal="right" vertical="center" wrapText="1"/>
    </xf>
    <xf numFmtId="0" fontId="65" fillId="28" borderId="40" xfId="0" applyFont="1" applyFill="1" applyBorder="1" applyAlignment="1">
      <alignment horizontal="right" vertical="center" wrapText="1"/>
    </xf>
    <xf numFmtId="0" fontId="65" fillId="28" borderId="38" xfId="0" applyFont="1" applyFill="1" applyBorder="1" applyAlignment="1">
      <alignment horizontal="right" vertical="center" wrapText="1"/>
    </xf>
    <xf numFmtId="176" fontId="65" fillId="28" borderId="25" xfId="0" applyNumberFormat="1" applyFont="1" applyFill="1" applyBorder="1" applyAlignment="1">
      <alignment horizontal="right" vertical="center" wrapText="1"/>
    </xf>
    <xf numFmtId="178" fontId="65" fillId="28" borderId="22" xfId="0" applyNumberFormat="1" applyFont="1" applyFill="1" applyBorder="1" applyAlignment="1">
      <alignment vertical="center" wrapText="1"/>
    </xf>
    <xf numFmtId="178" fontId="65" fillId="31" borderId="15" xfId="0" applyNumberFormat="1" applyFont="1" applyFill="1" applyBorder="1" applyAlignment="1">
      <alignment vertical="center" wrapText="1"/>
    </xf>
    <xf numFmtId="178" fontId="65" fillId="28" borderId="20" xfId="0" applyNumberFormat="1" applyFont="1" applyFill="1" applyBorder="1" applyAlignment="1">
      <alignment vertical="center" wrapText="1"/>
    </xf>
    <xf numFmtId="178" fontId="62" fillId="31" borderId="15" xfId="0" applyNumberFormat="1" applyFont="1" applyFill="1" applyBorder="1" applyAlignment="1">
      <alignment horizontal="right" vertical="center" wrapText="1"/>
    </xf>
    <xf numFmtId="0" fontId="69" fillId="31" borderId="14" xfId="0" applyFont="1" applyFill="1" applyBorder="1" applyAlignment="1">
      <alignment horizontal="right" vertical="center" wrapText="1"/>
    </xf>
    <xf numFmtId="0" fontId="69" fillId="28" borderId="22" xfId="0" applyFont="1" applyFill="1" applyBorder="1" applyAlignment="1">
      <alignment horizontal="right" vertical="center" wrapText="1"/>
    </xf>
    <xf numFmtId="176" fontId="69" fillId="31" borderId="15" xfId="0" applyNumberFormat="1" applyFont="1" applyFill="1" applyBorder="1" applyAlignment="1">
      <alignment horizontal="right" vertical="center" wrapText="1"/>
    </xf>
    <xf numFmtId="178" fontId="62" fillId="31" borderId="14" xfId="0" applyNumberFormat="1" applyFont="1" applyFill="1" applyBorder="1" applyAlignment="1">
      <alignment horizontal="right" vertical="center" wrapText="1"/>
    </xf>
    <xf numFmtId="175" fontId="62" fillId="28" borderId="0" xfId="0" applyNumberFormat="1" applyFont="1" applyFill="1" applyBorder="1" applyAlignment="1">
      <alignment vertical="center" wrapText="1"/>
    </xf>
    <xf numFmtId="175" fontId="62" fillId="28" borderId="16" xfId="0" applyNumberFormat="1" applyFont="1" applyFill="1" applyBorder="1" applyAlignment="1">
      <alignment vertical="center" wrapText="1"/>
    </xf>
    <xf numFmtId="175" fontId="62" fillId="28" borderId="51" xfId="0" applyNumberFormat="1" applyFont="1" applyFill="1" applyBorder="1" applyAlignment="1">
      <alignment vertical="center" wrapText="1"/>
    </xf>
    <xf numFmtId="175" fontId="62" fillId="31" borderId="15" xfId="0" applyNumberFormat="1" applyFont="1" applyFill="1" applyBorder="1" applyAlignment="1">
      <alignment vertical="center" wrapText="1"/>
    </xf>
    <xf numFmtId="178" fontId="65" fillId="28" borderId="40" xfId="0" applyNumberFormat="1" applyFont="1" applyFill="1" applyBorder="1" applyAlignment="1">
      <alignment horizontal="right" vertical="center" wrapText="1"/>
    </xf>
    <xf numFmtId="178" fontId="65" fillId="28" borderId="38" xfId="0" applyNumberFormat="1" applyFont="1" applyFill="1" applyBorder="1" applyAlignment="1">
      <alignment horizontal="right" vertical="center" wrapText="1"/>
    </xf>
    <xf numFmtId="178" fontId="65" fillId="28" borderId="22" xfId="0" applyNumberFormat="1" applyFont="1" applyFill="1" applyBorder="1" applyAlignment="1">
      <alignment horizontal="right" vertical="center" wrapText="1"/>
    </xf>
    <xf numFmtId="0" fontId="65" fillId="28" borderId="25" xfId="0" applyFont="1" applyFill="1" applyBorder="1" applyAlignment="1">
      <alignment vertical="center" wrapText="1"/>
    </xf>
    <xf numFmtId="175" fontId="62" fillId="31" borderId="18" xfId="0" applyNumberFormat="1" applyFont="1" applyFill="1" applyBorder="1" applyAlignment="1">
      <alignment vertical="center" wrapText="1"/>
    </xf>
    <xf numFmtId="175" fontId="62" fillId="31" borderId="39" xfId="0" applyNumberFormat="1" applyFont="1" applyFill="1" applyBorder="1" applyAlignment="1">
      <alignment vertical="center" wrapText="1"/>
    </xf>
    <xf numFmtId="175" fontId="62" fillId="28" borderId="22" xfId="0" applyNumberFormat="1" applyFont="1" applyFill="1" applyBorder="1" applyAlignment="1">
      <alignment horizontal="right" vertical="center" wrapText="1"/>
    </xf>
    <xf numFmtId="0" fontId="62" fillId="28" borderId="37" xfId="0" applyFont="1" applyFill="1" applyBorder="1" applyAlignment="1">
      <alignment horizontal="right" vertical="center" wrapText="1"/>
    </xf>
    <xf numFmtId="0" fontId="62" fillId="28" borderId="40" xfId="0" applyFont="1" applyFill="1" applyBorder="1" applyAlignment="1">
      <alignment horizontal="right" vertical="center" wrapText="1"/>
    </xf>
    <xf numFmtId="3" fontId="65" fillId="28" borderId="40" xfId="0" applyNumberFormat="1" applyFont="1" applyFill="1" applyBorder="1" applyAlignment="1">
      <alignment vertical="center" wrapText="1"/>
    </xf>
    <xf numFmtId="3" fontId="65" fillId="28" borderId="41" xfId="0" applyNumberFormat="1" applyFont="1" applyFill="1" applyBorder="1" applyAlignment="1">
      <alignment vertical="center" wrapText="1"/>
    </xf>
    <xf numFmtId="175" fontId="62" fillId="28" borderId="24" xfId="0" applyNumberFormat="1" applyFont="1" applyFill="1" applyBorder="1" applyAlignment="1">
      <alignment vertical="center" wrapText="1"/>
    </xf>
    <xf numFmtId="175" fontId="62" fillId="28" borderId="38" xfId="0" applyNumberFormat="1" applyFont="1" applyFill="1" applyBorder="1" applyAlignment="1">
      <alignment vertical="center" wrapText="1"/>
    </xf>
    <xf numFmtId="175" fontId="62" fillId="28" borderId="14" xfId="0" applyNumberFormat="1" applyFont="1" applyFill="1" applyBorder="1" applyAlignment="1">
      <alignment vertical="center" wrapText="1"/>
    </xf>
    <xf numFmtId="3" fontId="65" fillId="28" borderId="25" xfId="0" applyNumberFormat="1" applyFont="1" applyFill="1" applyBorder="1" applyAlignment="1">
      <alignment vertical="center" wrapText="1"/>
    </xf>
    <xf numFmtId="176" fontId="69" fillId="31" borderId="28" xfId="0" applyNumberFormat="1" applyFont="1" applyFill="1" applyBorder="1" applyAlignment="1">
      <alignment horizontal="right" vertical="center" wrapText="1"/>
    </xf>
    <xf numFmtId="171" fontId="62" fillId="28" borderId="37" xfId="0" applyNumberFormat="1" applyFont="1" applyFill="1" applyBorder="1" applyAlignment="1">
      <alignment vertical="center" wrapText="1"/>
    </xf>
    <xf numFmtId="175" fontId="62" fillId="28" borderId="40" xfId="0" applyNumberFormat="1" applyFont="1" applyFill="1" applyBorder="1" applyAlignment="1">
      <alignment horizontal="right" vertical="center" wrapText="1"/>
    </xf>
    <xf numFmtId="171" fontId="62" fillId="28" borderId="40" xfId="0" applyNumberFormat="1" applyFont="1" applyFill="1" applyBorder="1" applyAlignment="1">
      <alignment horizontal="right" vertical="center" wrapText="1"/>
    </xf>
    <xf numFmtId="171" fontId="69" fillId="28" borderId="40" xfId="0" applyNumberFormat="1" applyFont="1" applyFill="1" applyBorder="1" applyAlignment="1">
      <alignment horizontal="right" vertical="center" wrapText="1"/>
    </xf>
    <xf numFmtId="0" fontId="62" fillId="28" borderId="41" xfId="0" applyFont="1" applyFill="1" applyBorder="1" applyAlignment="1">
      <alignment horizontal="right" vertical="center" wrapText="1"/>
    </xf>
    <xf numFmtId="175" fontId="62" fillId="28" borderId="22" xfId="0" applyNumberFormat="1" applyFont="1" applyFill="1" applyBorder="1" applyAlignment="1">
      <alignment vertical="center" wrapText="1"/>
    </xf>
    <xf numFmtId="175" fontId="62" fillId="28" borderId="25" xfId="0" applyNumberFormat="1" applyFont="1" applyFill="1" applyBorder="1" applyAlignment="1">
      <alignment vertical="center" wrapText="1"/>
    </xf>
    <xf numFmtId="175" fontId="62" fillId="28" borderId="20" xfId="0" applyNumberFormat="1" applyFont="1" applyFill="1" applyBorder="1" applyAlignment="1">
      <alignment vertical="center" wrapText="1"/>
    </xf>
    <xf numFmtId="171" fontId="62" fillId="28" borderId="39" xfId="0" applyNumberFormat="1" applyFont="1" applyFill="1" applyBorder="1" applyAlignment="1">
      <alignment vertical="center" wrapText="1"/>
    </xf>
    <xf numFmtId="0" fontId="65" fillId="28" borderId="41" xfId="0" applyFont="1" applyFill="1" applyBorder="1" applyAlignment="1">
      <alignment horizontal="right" vertical="center" wrapText="1"/>
    </xf>
    <xf numFmtId="171" fontId="62" fillId="28" borderId="38" xfId="0" applyNumberFormat="1" applyFont="1" applyFill="1" applyBorder="1" applyAlignment="1">
      <alignment vertical="center" wrapText="1"/>
    </xf>
    <xf numFmtId="0" fontId="65" fillId="28" borderId="25" xfId="0" applyFont="1" applyFill="1" applyBorder="1" applyAlignment="1">
      <alignment horizontal="right" vertical="center" wrapText="1"/>
    </xf>
    <xf numFmtId="3" fontId="65" fillId="28" borderId="38" xfId="0" applyNumberFormat="1" applyFont="1" applyFill="1" applyBorder="1" applyAlignment="1">
      <alignment vertical="center" wrapText="1"/>
    </xf>
    <xf numFmtId="175" fontId="62" fillId="28" borderId="18" xfId="0" applyNumberFormat="1" applyFont="1" applyFill="1" applyBorder="1" applyAlignment="1">
      <alignment vertical="center" wrapText="1"/>
    </xf>
    <xf numFmtId="175" fontId="62" fillId="28" borderId="42" xfId="0" applyNumberFormat="1" applyFont="1" applyFill="1" applyBorder="1" applyAlignment="1">
      <alignment vertical="center" wrapText="1"/>
    </xf>
    <xf numFmtId="171" fontId="62" fillId="31" borderId="15" xfId="0" applyNumberFormat="1" applyFont="1" applyFill="1" applyBorder="1" applyAlignment="1">
      <alignment vertical="center" wrapText="1"/>
    </xf>
    <xf numFmtId="171" fontId="69" fillId="28" borderId="42" xfId="0" applyNumberFormat="1" applyFont="1" applyFill="1" applyBorder="1" applyAlignment="1">
      <alignment vertical="center" wrapText="1"/>
    </xf>
    <xf numFmtId="171" fontId="69" fillId="28" borderId="15" xfId="0" applyNumberFormat="1" applyFont="1" applyFill="1" applyBorder="1" applyAlignment="1">
      <alignment vertical="center" wrapText="1"/>
    </xf>
    <xf numFmtId="175" fontId="62" fillId="28" borderId="32" xfId="0" applyNumberFormat="1" applyFont="1" applyFill="1" applyBorder="1" applyAlignment="1">
      <alignment vertical="center" wrapText="1"/>
    </xf>
    <xf numFmtId="171" fontId="62" fillId="31" borderId="14" xfId="0" applyNumberFormat="1" applyFont="1" applyFill="1" applyBorder="1" applyAlignment="1">
      <alignment vertical="center" wrapText="1"/>
    </xf>
    <xf numFmtId="171" fontId="62" fillId="31" borderId="18" xfId="0" applyNumberFormat="1" applyFont="1" applyFill="1" applyBorder="1" applyAlignment="1">
      <alignment vertical="center" wrapText="1"/>
    </xf>
    <xf numFmtId="171" fontId="62" fillId="31" borderId="39" xfId="0" applyNumberFormat="1" applyFont="1" applyFill="1" applyBorder="1" applyAlignment="1">
      <alignment vertical="center" wrapText="1"/>
    </xf>
    <xf numFmtId="171" fontId="62" fillId="28" borderId="14" xfId="0" applyNumberFormat="1" applyFont="1" applyFill="1" applyBorder="1" applyAlignment="1">
      <alignment vertical="center" wrapText="1"/>
    </xf>
    <xf numFmtId="175" fontId="62" fillId="31" borderId="30" xfId="0" applyNumberFormat="1" applyFont="1" applyFill="1" applyBorder="1" applyAlignment="1">
      <alignment vertical="center" wrapText="1"/>
    </xf>
    <xf numFmtId="3" fontId="65" fillId="31" borderId="27" xfId="0" applyNumberFormat="1" applyFont="1" applyFill="1" applyBorder="1" applyAlignment="1">
      <alignment vertical="center" wrapText="1"/>
    </xf>
    <xf numFmtId="175" fontId="62" fillId="28" borderId="15" xfId="0" applyNumberFormat="1" applyFont="1" applyFill="1" applyBorder="1" applyAlignment="1">
      <alignment vertical="center" wrapText="1"/>
    </xf>
    <xf numFmtId="175" fontId="62" fillId="31" borderId="14" xfId="0" applyNumberFormat="1" applyFont="1" applyFill="1" applyBorder="1" applyAlignment="1">
      <alignment vertical="center" wrapText="1"/>
    </xf>
    <xf numFmtId="176" fontId="62" fillId="28" borderId="20" xfId="0" applyNumberFormat="1" applyFont="1" applyFill="1" applyBorder="1" applyAlignment="1">
      <alignment vertical="center" wrapText="1"/>
    </xf>
    <xf numFmtId="176" fontId="62" fillId="28" borderId="42" xfId="0" applyNumberFormat="1" applyFont="1" applyFill="1" applyBorder="1" applyAlignment="1">
      <alignment vertical="center" wrapText="1"/>
    </xf>
    <xf numFmtId="175" fontId="62" fillId="28" borderId="56" xfId="0" applyNumberFormat="1" applyFont="1" applyFill="1" applyBorder="1" applyAlignment="1">
      <alignment vertical="center" wrapText="1"/>
    </xf>
    <xf numFmtId="175" fontId="62" fillId="28" borderId="54" xfId="0" applyNumberFormat="1" applyFont="1" applyFill="1" applyBorder="1" applyAlignment="1">
      <alignment vertical="center" wrapText="1"/>
    </xf>
    <xf numFmtId="175" fontId="62" fillId="28" borderId="40" xfId="0" applyNumberFormat="1" applyFont="1" applyFill="1" applyBorder="1" applyAlignment="1">
      <alignment vertical="center" wrapText="1"/>
    </xf>
    <xf numFmtId="175" fontId="62" fillId="28" borderId="43" xfId="0" applyNumberFormat="1" applyFont="1" applyFill="1" applyBorder="1" applyAlignment="1">
      <alignment vertical="center" wrapText="1"/>
    </xf>
    <xf numFmtId="177" fontId="62" fillId="28" borderId="42" xfId="0" applyNumberFormat="1" applyFont="1" applyFill="1" applyBorder="1" applyAlignment="1">
      <alignment vertical="center" wrapText="1"/>
    </xf>
    <xf numFmtId="177" fontId="62" fillId="28" borderId="22" xfId="0" applyNumberFormat="1" applyFont="1" applyFill="1" applyBorder="1" applyAlignment="1">
      <alignment vertical="center" wrapText="1"/>
    </xf>
    <xf numFmtId="175" fontId="62" fillId="28" borderId="59" xfId="0" applyNumberFormat="1" applyFont="1" applyFill="1" applyBorder="1" applyAlignment="1">
      <alignment horizontal="right" vertical="center" wrapText="1"/>
    </xf>
    <xf numFmtId="175" fontId="62" fillId="28" borderId="56" xfId="0" applyNumberFormat="1" applyFont="1" applyFill="1" applyBorder="1" applyAlignment="1">
      <alignment horizontal="right" vertical="center" wrapText="1"/>
    </xf>
    <xf numFmtId="175" fontId="62" fillId="28" borderId="28" xfId="0" applyNumberFormat="1" applyFont="1" applyFill="1" applyBorder="1" applyAlignment="1">
      <alignment horizontal="right" vertical="center" wrapText="1"/>
    </xf>
    <xf numFmtId="175" fontId="62" fillId="28" borderId="15" xfId="0" applyNumberFormat="1" applyFont="1" applyFill="1" applyBorder="1" applyAlignment="1">
      <alignment horizontal="right" vertical="center" wrapText="1"/>
    </xf>
    <xf numFmtId="175" fontId="62" fillId="31" borderId="45" xfId="0" applyNumberFormat="1" applyFont="1" applyFill="1" applyBorder="1" applyAlignment="1">
      <alignment horizontal="right" vertical="center" wrapText="1"/>
    </xf>
    <xf numFmtId="175" fontId="62" fillId="31" borderId="60" xfId="0" applyNumberFormat="1" applyFont="1" applyFill="1" applyBorder="1" applyAlignment="1">
      <alignment horizontal="right" vertical="center" wrapText="1"/>
    </xf>
    <xf numFmtId="175" fontId="62" fillId="31" borderId="58" xfId="0" applyNumberFormat="1" applyFont="1" applyFill="1" applyBorder="1" applyAlignment="1">
      <alignment vertical="center" wrapText="1"/>
    </xf>
    <xf numFmtId="175" fontId="62" fillId="31" borderId="61" xfId="0" applyNumberFormat="1" applyFont="1" applyFill="1" applyBorder="1" applyAlignment="1">
      <alignment vertical="center" wrapText="1"/>
    </xf>
    <xf numFmtId="175" fontId="62" fillId="31" borderId="28" xfId="0" applyNumberFormat="1" applyFont="1" applyFill="1" applyBorder="1" applyAlignment="1">
      <alignment vertical="center" wrapText="1"/>
    </xf>
    <xf numFmtId="175" fontId="69" fillId="28" borderId="22" xfId="0" applyNumberFormat="1" applyFont="1" applyFill="1" applyBorder="1" applyAlignment="1">
      <alignment horizontal="right" vertical="center" wrapText="1"/>
    </xf>
    <xf numFmtId="175" fontId="62" fillId="28" borderId="62" xfId="0" applyNumberFormat="1" applyFont="1" applyFill="1" applyBorder="1" applyAlignment="1">
      <alignment vertical="center" wrapText="1"/>
    </xf>
    <xf numFmtId="175" fontId="69" fillId="28" borderId="38" xfId="0" applyNumberFormat="1" applyFont="1" applyFill="1" applyBorder="1" applyAlignment="1">
      <alignment horizontal="right" vertical="center" wrapText="1"/>
    </xf>
    <xf numFmtId="175" fontId="62" fillId="31" borderId="47" xfId="0" applyNumberFormat="1" applyFont="1" applyFill="1" applyBorder="1" applyAlignment="1">
      <alignment horizontal="right" vertical="center" wrapText="1"/>
    </xf>
    <xf numFmtId="175" fontId="62" fillId="31" borderId="63" xfId="0" applyNumberFormat="1" applyFont="1" applyFill="1" applyBorder="1" applyAlignment="1">
      <alignment horizontal="right" vertical="center" wrapText="1"/>
    </xf>
    <xf numFmtId="175" fontId="69" fillId="31" borderId="54" xfId="0" applyNumberFormat="1" applyFont="1" applyFill="1" applyBorder="1" applyAlignment="1">
      <alignment horizontal="right" vertical="center" wrapText="1"/>
    </xf>
    <xf numFmtId="175" fontId="69" fillId="31" borderId="57" xfId="0" applyNumberFormat="1" applyFont="1" applyFill="1" applyBorder="1" applyAlignment="1">
      <alignment horizontal="right" vertical="center" wrapText="1"/>
    </xf>
    <xf numFmtId="175" fontId="62" fillId="31" borderId="55" xfId="0" applyNumberFormat="1" applyFont="1" applyFill="1" applyBorder="1" applyAlignment="1">
      <alignment vertical="center" wrapText="1"/>
    </xf>
    <xf numFmtId="175" fontId="62" fillId="28" borderId="38" xfId="0" applyNumberFormat="1" applyFont="1" applyFill="1" applyBorder="1" applyAlignment="1">
      <alignment horizontal="right" vertical="center" wrapText="1"/>
    </xf>
    <xf numFmtId="175" fontId="62" fillId="28" borderId="64" xfId="0" applyNumberFormat="1" applyFont="1" applyFill="1" applyBorder="1" applyAlignment="1">
      <alignment horizontal="right" vertical="center" wrapText="1"/>
    </xf>
    <xf numFmtId="171" fontId="62" fillId="28" borderId="59" xfId="0" applyNumberFormat="1" applyFont="1" applyFill="1" applyBorder="1" applyAlignment="1">
      <alignment horizontal="right" vertical="center" wrapText="1"/>
    </xf>
    <xf numFmtId="175" fontId="69" fillId="28" borderId="59" xfId="0" applyNumberFormat="1" applyFont="1" applyFill="1" applyBorder="1" applyAlignment="1">
      <alignment horizontal="right" vertical="center" wrapText="1"/>
    </xf>
    <xf numFmtId="175" fontId="62" fillId="28" borderId="59" xfId="0" applyNumberFormat="1" applyFont="1" applyFill="1" applyBorder="1" applyAlignment="1">
      <alignment vertical="center" wrapText="1"/>
    </xf>
    <xf numFmtId="175" fontId="62" fillId="28" borderId="65" xfId="0" applyNumberFormat="1" applyFont="1" applyFill="1" applyBorder="1" applyAlignment="1">
      <alignment vertical="center" wrapText="1"/>
    </xf>
    <xf numFmtId="175" fontId="62" fillId="28" borderId="31" xfId="0" applyNumberFormat="1" applyFont="1" applyFill="1" applyBorder="1" applyAlignment="1">
      <alignment vertical="center" wrapText="1"/>
    </xf>
    <xf numFmtId="175" fontId="62" fillId="28" borderId="66" xfId="0" applyNumberFormat="1" applyFont="1" applyFill="1" applyBorder="1" applyAlignment="1">
      <alignment vertical="center" wrapText="1"/>
    </xf>
    <xf numFmtId="178" fontId="65" fillId="28" borderId="36" xfId="0" applyNumberFormat="1" applyFont="1" applyFill="1" applyBorder="1" applyAlignment="1">
      <alignment horizontal="right" vertical="center" wrapText="1"/>
    </xf>
    <xf numFmtId="175" fontId="69" fillId="31" borderId="15" xfId="0" applyNumberFormat="1" applyFont="1" applyFill="1" applyBorder="1" applyAlignment="1">
      <alignment horizontal="right" vertical="center" wrapText="1"/>
    </xf>
    <xf numFmtId="175" fontId="62" fillId="31" borderId="55" xfId="0" applyNumberFormat="1" applyFont="1" applyFill="1" applyBorder="1" applyAlignment="1">
      <alignment horizontal="right" vertical="center" wrapText="1"/>
    </xf>
    <xf numFmtId="175" fontId="62" fillId="31" borderId="57" xfId="0" applyNumberFormat="1" applyFont="1" applyFill="1" applyBorder="1" applyAlignment="1">
      <alignment horizontal="right" vertical="center" wrapText="1"/>
    </xf>
    <xf numFmtId="175" fontId="62" fillId="31" borderId="15" xfId="0" applyNumberFormat="1" applyFont="1" applyFill="1" applyBorder="1" applyAlignment="1">
      <alignment horizontal="right" vertical="center" wrapText="1"/>
    </xf>
    <xf numFmtId="175" fontId="62" fillId="31" borderId="13" xfId="0" applyNumberFormat="1" applyFont="1" applyFill="1" applyBorder="1" applyAlignment="1">
      <alignment horizontal="right" vertical="center" wrapText="1"/>
    </xf>
    <xf numFmtId="176" fontId="62" fillId="28" borderId="38" xfId="0" applyNumberFormat="1" applyFont="1" applyFill="1" applyBorder="1" applyAlignment="1">
      <alignment horizontal="right" vertical="center" wrapText="1"/>
    </xf>
    <xf numFmtId="175" fontId="62" fillId="28" borderId="67" xfId="0" applyNumberFormat="1" applyFont="1" applyFill="1" applyBorder="1" applyAlignment="1">
      <alignment vertical="center" wrapText="1"/>
    </xf>
    <xf numFmtId="175" fontId="69" fillId="28" borderId="59" xfId="0" applyNumberFormat="1" applyFont="1" applyFill="1" applyBorder="1" applyAlignment="1">
      <alignment vertical="center" wrapText="1"/>
    </xf>
    <xf numFmtId="175" fontId="69" fillId="28" borderId="56" xfId="0" applyNumberFormat="1" applyFont="1" applyFill="1" applyBorder="1" applyAlignment="1">
      <alignment vertical="center" wrapText="1"/>
    </xf>
    <xf numFmtId="175" fontId="69" fillId="28" borderId="22" xfId="0" applyNumberFormat="1" applyFont="1" applyFill="1" applyBorder="1" applyAlignment="1">
      <alignment vertical="center" wrapText="1"/>
    </xf>
    <xf numFmtId="175" fontId="69" fillId="28" borderId="25" xfId="0" applyNumberFormat="1" applyFont="1" applyFill="1" applyBorder="1" applyAlignment="1">
      <alignment vertical="center" wrapText="1"/>
    </xf>
    <xf numFmtId="175" fontId="69" fillId="28" borderId="13" xfId="0" applyNumberFormat="1" applyFont="1" applyFill="1" applyBorder="1" applyAlignment="1">
      <alignment vertical="center" wrapText="1"/>
    </xf>
    <xf numFmtId="175" fontId="69" fillId="28" borderId="15" xfId="0" applyNumberFormat="1" applyFont="1" applyFill="1" applyBorder="1" applyAlignment="1">
      <alignment vertical="center" wrapText="1"/>
    </xf>
    <xf numFmtId="175" fontId="62" fillId="28" borderId="66" xfId="0" applyNumberFormat="1" applyFont="1" applyFill="1" applyBorder="1" applyAlignment="1">
      <alignment horizontal="right" vertical="center" wrapText="1"/>
    </xf>
    <xf numFmtId="176" fontId="69" fillId="28" borderId="59" xfId="0" applyNumberFormat="1" applyFont="1" applyFill="1" applyBorder="1" applyAlignment="1">
      <alignment vertical="center" wrapText="1"/>
    </xf>
    <xf numFmtId="176" fontId="62" fillId="28" borderId="59" xfId="0" applyNumberFormat="1" applyFont="1" applyFill="1" applyBorder="1" applyAlignment="1">
      <alignment vertical="center" wrapText="1"/>
    </xf>
    <xf numFmtId="175" fontId="75" fillId="28" borderId="22" xfId="0" applyNumberFormat="1" applyFont="1" applyFill="1" applyBorder="1" applyAlignment="1">
      <alignment vertical="center" wrapText="1"/>
    </xf>
    <xf numFmtId="175" fontId="62" fillId="28" borderId="13" xfId="0" applyNumberFormat="1" applyFont="1" applyFill="1" applyBorder="1" applyAlignment="1">
      <alignment vertical="center" wrapText="1"/>
    </xf>
    <xf numFmtId="175" fontId="62" fillId="28" borderId="60" xfId="0" applyNumberFormat="1" applyFont="1" applyFill="1" applyBorder="1" applyAlignment="1">
      <alignment vertical="center" wrapText="1"/>
    </xf>
    <xf numFmtId="175" fontId="62" fillId="31" borderId="13" xfId="0" applyNumberFormat="1" applyFont="1" applyFill="1" applyBorder="1" applyAlignment="1">
      <alignment vertical="center" wrapText="1"/>
    </xf>
    <xf numFmtId="175" fontId="62" fillId="31" borderId="57" xfId="0" applyNumberFormat="1" applyFont="1" applyFill="1" applyBorder="1" applyAlignment="1">
      <alignment vertical="center" wrapText="1"/>
    </xf>
    <xf numFmtId="176" fontId="64" fillId="28" borderId="22" xfId="0" applyNumberFormat="1" applyFont="1" applyFill="1" applyBorder="1" applyAlignment="1">
      <alignment horizontal="right" vertical="center"/>
    </xf>
    <xf numFmtId="176" fontId="64" fillId="28" borderId="25" xfId="0" applyNumberFormat="1" applyFont="1" applyFill="1" applyBorder="1" applyAlignment="1">
      <alignment horizontal="right" vertical="center"/>
    </xf>
    <xf numFmtId="176" fontId="64" fillId="28" borderId="15" xfId="0" applyNumberFormat="1" applyFont="1" applyFill="1" applyBorder="1" applyAlignment="1">
      <alignment horizontal="right" vertical="center"/>
    </xf>
    <xf numFmtId="171" fontId="62" fillId="28" borderId="18" xfId="0" applyNumberFormat="1" applyFont="1" applyFill="1" applyBorder="1" applyAlignment="1">
      <alignment vertical="center" wrapText="1"/>
    </xf>
    <xf numFmtId="175" fontId="62" fillId="28" borderId="19" xfId="0" applyNumberFormat="1" applyFont="1" applyFill="1" applyBorder="1" applyAlignment="1">
      <alignment vertical="center" wrapText="1"/>
    </xf>
    <xf numFmtId="171" fontId="62" fillId="28" borderId="25" xfId="0" applyNumberFormat="1" applyFont="1" applyFill="1" applyBorder="1" applyAlignment="1">
      <alignment vertical="center" wrapText="1"/>
    </xf>
    <xf numFmtId="176" fontId="64" fillId="28" borderId="38" xfId="0" applyNumberFormat="1" applyFont="1" applyFill="1" applyBorder="1" applyAlignment="1">
      <alignment horizontal="right" vertical="center"/>
    </xf>
    <xf numFmtId="2" fontId="62" fillId="28" borderId="22" xfId="0" applyNumberFormat="1" applyFont="1" applyFill="1" applyBorder="1" applyAlignment="1">
      <alignment vertical="center" wrapText="1"/>
    </xf>
    <xf numFmtId="2" fontId="62" fillId="28" borderId="22" xfId="0" applyNumberFormat="1" applyFont="1" applyFill="1" applyBorder="1" applyAlignment="1">
      <alignment horizontal="right" vertical="center" wrapText="1"/>
    </xf>
    <xf numFmtId="2" fontId="62" fillId="28" borderId="25" xfId="0" applyNumberFormat="1" applyFont="1" applyFill="1" applyBorder="1" applyAlignment="1">
      <alignment horizontal="right" vertical="center" wrapText="1"/>
    </xf>
    <xf numFmtId="175" fontId="65" fillId="28" borderId="22" xfId="0" applyNumberFormat="1" applyFont="1" applyFill="1" applyBorder="1" applyAlignment="1">
      <alignment vertical="center" wrapText="1"/>
    </xf>
    <xf numFmtId="175" fontId="65" fillId="28" borderId="25" xfId="0" applyNumberFormat="1" applyFont="1" applyFill="1" applyBorder="1" applyAlignment="1">
      <alignment vertical="center" wrapText="1"/>
    </xf>
    <xf numFmtId="175" fontId="62" fillId="28" borderId="39" xfId="0" applyNumberFormat="1" applyFont="1" applyFill="1" applyBorder="1" applyAlignment="1">
      <alignment vertical="center" wrapText="1"/>
    </xf>
    <xf numFmtId="176" fontId="64" fillId="28" borderId="39" xfId="0" applyNumberFormat="1" applyFont="1" applyFill="1" applyBorder="1" applyAlignment="1">
      <alignment horizontal="right" vertical="center"/>
    </xf>
    <xf numFmtId="176" fontId="65" fillId="28" borderId="41" xfId="0" applyNumberFormat="1" applyFont="1" applyFill="1" applyBorder="1" applyAlignment="1">
      <alignment horizontal="right" vertical="center" wrapText="1"/>
    </xf>
    <xf numFmtId="176" fontId="62" fillId="28" borderId="15" xfId="0" applyNumberFormat="1" applyFont="1" applyFill="1" applyBorder="1" applyAlignment="1">
      <alignment vertical="center" wrapText="1"/>
    </xf>
    <xf numFmtId="176" fontId="65" fillId="28" borderId="36" xfId="0" applyNumberFormat="1" applyFont="1" applyFill="1" applyBorder="1" applyAlignment="1">
      <alignment horizontal="right" vertical="center" wrapText="1"/>
    </xf>
    <xf numFmtId="176" fontId="62" fillId="31" borderId="15" xfId="0" applyNumberFormat="1" applyFont="1" applyFill="1" applyBorder="1" applyAlignment="1">
      <alignment horizontal="right" vertical="center" wrapText="1"/>
    </xf>
    <xf numFmtId="176" fontId="65" fillId="31" borderId="15" xfId="0" applyNumberFormat="1" applyFont="1" applyFill="1" applyBorder="1" applyAlignment="1">
      <alignment horizontal="right" vertical="center" wrapText="1"/>
    </xf>
    <xf numFmtId="175" fontId="62" fillId="28" borderId="21" xfId="0" applyNumberFormat="1" applyFont="1" applyFill="1" applyBorder="1" applyAlignment="1">
      <alignment vertical="center" wrapText="1"/>
    </xf>
    <xf numFmtId="0" fontId="77" fillId="0" borderId="28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/>
    </xf>
    <xf numFmtId="0" fontId="77" fillId="28" borderId="34" xfId="0" applyFont="1" applyFill="1" applyBorder="1" applyAlignment="1">
      <alignment horizontal="left" vertical="center"/>
    </xf>
    <xf numFmtId="0" fontId="77" fillId="28" borderId="35" xfId="0" applyFont="1" applyFill="1" applyBorder="1" applyAlignment="1">
      <alignment horizontal="left" vertical="center"/>
    </xf>
    <xf numFmtId="0" fontId="77" fillId="0" borderId="28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 wrapText="1"/>
    </xf>
    <xf numFmtId="0" fontId="77" fillId="28" borderId="27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left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7" fillId="28" borderId="36" xfId="0" applyFont="1" applyFill="1" applyBorder="1" applyAlignment="1">
      <alignment horizontal="left" vertical="center"/>
    </xf>
    <xf numFmtId="0" fontId="77" fillId="28" borderId="31" xfId="0" applyFont="1" applyFill="1" applyBorder="1" applyAlignment="1">
      <alignment horizontal="left" vertical="center"/>
    </xf>
    <xf numFmtId="0" fontId="77" fillId="28" borderId="33" xfId="0" applyFont="1" applyFill="1" applyBorder="1" applyAlignment="1">
      <alignment horizontal="left" vertical="center"/>
    </xf>
    <xf numFmtId="0" fontId="77" fillId="28" borderId="12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77" fillId="28" borderId="13" xfId="0" applyFont="1" applyFill="1" applyBorder="1" applyAlignment="1">
      <alignment horizontal="center"/>
    </xf>
    <xf numFmtId="0" fontId="77" fillId="28" borderId="17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62" fillId="28" borderId="31" xfId="0" applyFont="1" applyFill="1" applyBorder="1" applyAlignment="1">
      <alignment horizontal="center" vertical="center" wrapText="1"/>
    </xf>
    <xf numFmtId="0" fontId="62" fillId="28" borderId="24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right" vertical="center" wrapText="1"/>
    </xf>
    <xf numFmtId="0" fontId="77" fillId="0" borderId="13" xfId="0" applyFont="1" applyFill="1" applyBorder="1" applyAlignment="1">
      <alignment horizontal="right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2" fontId="62" fillId="28" borderId="20" xfId="0" applyNumberFormat="1" applyFont="1" applyFill="1" applyBorder="1" applyAlignment="1">
      <alignment vertical="center" wrapText="1"/>
    </xf>
    <xf numFmtId="2" fontId="65" fillId="28" borderId="22" xfId="0" applyNumberFormat="1" applyFont="1" applyFill="1" applyBorder="1" applyAlignment="1">
      <alignment vertical="center" wrapText="1"/>
    </xf>
    <xf numFmtId="2" fontId="62" fillId="28" borderId="20" xfId="0" applyNumberFormat="1" applyFont="1" applyFill="1" applyBorder="1" applyAlignment="1">
      <alignment horizontal="right" vertical="center" wrapText="1"/>
    </xf>
    <xf numFmtId="2" fontId="62" fillId="28" borderId="42" xfId="0" applyNumberFormat="1" applyFont="1" applyFill="1" applyBorder="1" applyAlignment="1">
      <alignment horizontal="right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M340"/>
  <sheetViews>
    <sheetView tabSelected="1" view="pageBreakPreview" topLeftCell="A169" zoomScale="75" zoomScaleNormal="75" zoomScaleSheetLayoutView="75" workbookViewId="0">
      <selection activeCell="D185" sqref="D185"/>
    </sheetView>
  </sheetViews>
  <sheetFormatPr defaultRowHeight="30"/>
  <cols>
    <col min="1" max="1" width="86.42578125" style="7" customWidth="1"/>
    <col min="2" max="2" width="10.85546875" style="8" customWidth="1"/>
    <col min="3" max="3" width="15" style="8" customWidth="1"/>
    <col min="4" max="4" width="19.28515625" style="8" customWidth="1"/>
    <col min="5" max="5" width="18.42578125" style="8" customWidth="1"/>
    <col min="6" max="6" width="17.85546875" style="7" customWidth="1"/>
    <col min="7" max="7" width="18" style="7" customWidth="1"/>
    <col min="8" max="8" width="18.5703125" style="7" customWidth="1"/>
    <col min="9" max="9" width="18.140625" style="7" customWidth="1"/>
    <col min="10" max="10" width="18.85546875" style="7" customWidth="1"/>
    <col min="11" max="11" width="21.42578125" style="7" customWidth="1"/>
    <col min="12" max="12" width="9.140625" style="1" hidden="1" customWidth="1"/>
    <col min="13" max="13" width="9.7109375" style="1" bestFit="1" customWidth="1"/>
    <col min="14" max="16384" width="9.140625" style="1"/>
  </cols>
  <sheetData>
    <row r="1" spans="1:13" s="5" customFormat="1" ht="46.5" customHeight="1">
      <c r="B1" s="6"/>
      <c r="C1" s="6"/>
      <c r="D1" s="6"/>
      <c r="E1" s="6"/>
      <c r="G1" s="340" t="s">
        <v>208</v>
      </c>
      <c r="H1" s="340"/>
      <c r="I1" s="340"/>
      <c r="J1" s="340"/>
      <c r="K1" s="340"/>
    </row>
    <row r="2" spans="1:13" s="2" customFormat="1" ht="20.25" customHeight="1">
      <c r="A2" s="43"/>
      <c r="B2" s="44"/>
      <c r="C2" s="44"/>
      <c r="D2" s="44"/>
      <c r="E2" s="44"/>
      <c r="F2" s="43"/>
      <c r="G2" s="45"/>
      <c r="H2" s="45"/>
      <c r="I2" s="45"/>
      <c r="J2" s="45"/>
      <c r="K2" s="45"/>
    </row>
    <row r="3" spans="1:13" s="2" customFormat="1" ht="19.5">
      <c r="A3" s="43"/>
      <c r="B3" s="44"/>
      <c r="C3" s="44"/>
      <c r="D3" s="46"/>
      <c r="E3" s="46"/>
      <c r="F3" s="47"/>
      <c r="G3" s="47" t="s">
        <v>37</v>
      </c>
      <c r="H3" s="47"/>
      <c r="I3" s="47"/>
      <c r="J3" s="47"/>
      <c r="K3" s="43"/>
    </row>
    <row r="4" spans="1:13" s="2" customFormat="1" ht="24" customHeight="1">
      <c r="A4" s="43" t="s">
        <v>31</v>
      </c>
      <c r="B4" s="44"/>
      <c r="C4" s="44"/>
      <c r="D4" s="46"/>
      <c r="E4" s="46"/>
      <c r="F4" s="47"/>
      <c r="G4" s="47"/>
      <c r="H4" s="47"/>
      <c r="I4" s="47"/>
      <c r="J4" s="47"/>
      <c r="K4" s="43"/>
    </row>
    <row r="5" spans="1:13" s="2" customFormat="1" ht="24" customHeight="1">
      <c r="A5" s="43" t="s">
        <v>209</v>
      </c>
      <c r="B5" s="44"/>
      <c r="C5" s="44"/>
      <c r="D5" s="46"/>
      <c r="E5" s="46"/>
      <c r="F5" s="47"/>
      <c r="G5" s="47" t="s">
        <v>38</v>
      </c>
      <c r="H5" s="47"/>
      <c r="I5" s="47"/>
      <c r="J5" s="345" t="s">
        <v>294</v>
      </c>
      <c r="K5" s="345"/>
      <c r="L5" s="43"/>
      <c r="M5" s="43"/>
    </row>
    <row r="6" spans="1:13" s="2" customFormat="1" ht="24" customHeight="1">
      <c r="A6" s="43" t="s">
        <v>40</v>
      </c>
      <c r="B6" s="44"/>
      <c r="C6" s="44"/>
      <c r="D6" s="46"/>
      <c r="E6" s="46"/>
      <c r="F6" s="47"/>
      <c r="G6" s="47"/>
      <c r="H6" s="47"/>
      <c r="I6" s="47"/>
      <c r="J6" s="47"/>
      <c r="K6" s="43"/>
    </row>
    <row r="7" spans="1:13" s="2" customFormat="1" ht="24" customHeight="1" thickBot="1">
      <c r="A7" s="43" t="s">
        <v>292</v>
      </c>
      <c r="B7" s="44"/>
      <c r="C7" s="44"/>
      <c r="D7" s="46"/>
      <c r="E7" s="46"/>
      <c r="F7" s="47"/>
      <c r="G7" s="47"/>
      <c r="H7" s="47"/>
      <c r="I7" s="47"/>
      <c r="J7" s="47"/>
      <c r="K7" s="43"/>
    </row>
    <row r="8" spans="1:13" s="2" customFormat="1" ht="24" customHeight="1">
      <c r="A8" s="43" t="s">
        <v>30</v>
      </c>
      <c r="B8" s="44"/>
      <c r="C8" s="44"/>
      <c r="D8" s="46"/>
      <c r="E8" s="46"/>
      <c r="F8" s="47"/>
      <c r="G8" s="47"/>
      <c r="H8" s="43"/>
      <c r="I8" s="341" t="s">
        <v>20</v>
      </c>
      <c r="J8" s="342"/>
      <c r="K8" s="48"/>
      <c r="L8" s="11" t="s">
        <v>19</v>
      </c>
    </row>
    <row r="9" spans="1:13" s="2" customFormat="1" ht="24" customHeight="1">
      <c r="A9" s="43" t="s">
        <v>31</v>
      </c>
      <c r="B9" s="44"/>
      <c r="C9" s="44"/>
      <c r="D9" s="46"/>
      <c r="E9" s="46"/>
      <c r="F9" s="47"/>
      <c r="G9" s="47"/>
      <c r="H9" s="43"/>
      <c r="I9" s="343" t="s">
        <v>21</v>
      </c>
      <c r="J9" s="344"/>
      <c r="K9" s="49"/>
      <c r="L9" s="11"/>
    </row>
    <row r="10" spans="1:13" s="2" customFormat="1" ht="24" customHeight="1">
      <c r="A10" s="43" t="s">
        <v>39</v>
      </c>
      <c r="B10" s="44"/>
      <c r="C10" s="44"/>
      <c r="D10" s="46"/>
      <c r="E10" s="46"/>
      <c r="F10" s="47"/>
      <c r="G10" s="47"/>
      <c r="H10" s="43"/>
      <c r="I10" s="343" t="s">
        <v>22</v>
      </c>
      <c r="J10" s="344"/>
      <c r="K10" s="49"/>
      <c r="L10" s="11"/>
    </row>
    <row r="11" spans="1:13" s="2" customFormat="1" ht="24" customHeight="1">
      <c r="A11" s="43" t="s">
        <v>40</v>
      </c>
      <c r="B11" s="44"/>
      <c r="C11" s="44"/>
      <c r="D11" s="46"/>
      <c r="E11" s="46"/>
      <c r="F11" s="47"/>
      <c r="G11" s="47"/>
      <c r="H11" s="43"/>
      <c r="I11" s="343" t="s">
        <v>23</v>
      </c>
      <c r="J11" s="344"/>
      <c r="K11" s="49"/>
      <c r="L11" s="11"/>
    </row>
    <row r="12" spans="1:13" s="2" customFormat="1" ht="24" customHeight="1" thickBot="1">
      <c r="A12" s="43" t="s">
        <v>293</v>
      </c>
      <c r="B12" s="44"/>
      <c r="C12" s="44"/>
      <c r="D12" s="46"/>
      <c r="E12" s="46"/>
      <c r="F12" s="47"/>
      <c r="G12" s="47"/>
      <c r="H12" s="43"/>
      <c r="I12" s="328" t="s">
        <v>24</v>
      </c>
      <c r="J12" s="329"/>
      <c r="K12" s="50"/>
      <c r="L12" s="11"/>
    </row>
    <row r="13" spans="1:13" s="2" customFormat="1" ht="19.5">
      <c r="A13" s="43" t="s">
        <v>30</v>
      </c>
      <c r="B13" s="44"/>
      <c r="C13" s="44"/>
      <c r="D13" s="46"/>
      <c r="E13" s="46"/>
      <c r="F13" s="47"/>
      <c r="G13" s="47"/>
      <c r="H13" s="47"/>
      <c r="I13" s="47"/>
      <c r="J13" s="47"/>
      <c r="K13" s="43"/>
    </row>
    <row r="14" spans="1:13" s="2" customFormat="1" ht="18" customHeight="1" thickBot="1">
      <c r="A14" s="43"/>
      <c r="B14" s="333"/>
      <c r="C14" s="333"/>
      <c r="D14" s="333"/>
      <c r="E14" s="333"/>
      <c r="F14" s="333"/>
      <c r="G14" s="47"/>
      <c r="H14" s="47"/>
      <c r="I14" s="332"/>
      <c r="J14" s="332"/>
      <c r="K14" s="43"/>
    </row>
    <row r="15" spans="1:13" s="2" customFormat="1" ht="18" customHeight="1" thickBot="1">
      <c r="A15" s="51" t="s">
        <v>41</v>
      </c>
      <c r="B15" s="52"/>
      <c r="C15" s="52">
        <v>2021</v>
      </c>
      <c r="D15" s="53"/>
      <c r="E15" s="53"/>
      <c r="F15" s="53"/>
      <c r="G15" s="53"/>
      <c r="H15" s="53"/>
      <c r="I15" s="334" t="s">
        <v>15</v>
      </c>
      <c r="J15" s="335"/>
      <c r="K15" s="336"/>
      <c r="L15" s="12"/>
    </row>
    <row r="16" spans="1:13" s="2" customFormat="1" ht="18" customHeight="1" thickBot="1">
      <c r="A16" s="54" t="s">
        <v>42</v>
      </c>
      <c r="B16" s="55"/>
      <c r="C16" s="337" t="s">
        <v>283</v>
      </c>
      <c r="D16" s="338"/>
      <c r="E16" s="338"/>
      <c r="F16" s="338"/>
      <c r="G16" s="338"/>
      <c r="H16" s="339"/>
      <c r="I16" s="330" t="s">
        <v>43</v>
      </c>
      <c r="J16" s="331"/>
      <c r="K16" s="56">
        <v>43361465</v>
      </c>
      <c r="L16" s="12"/>
    </row>
    <row r="17" spans="1:12" s="2" customFormat="1" ht="18" customHeight="1" thickBot="1">
      <c r="A17" s="54" t="s">
        <v>44</v>
      </c>
      <c r="B17" s="55"/>
      <c r="C17" s="337" t="s">
        <v>284</v>
      </c>
      <c r="D17" s="338"/>
      <c r="E17" s="338"/>
      <c r="F17" s="338"/>
      <c r="G17" s="338"/>
      <c r="H17" s="339"/>
      <c r="I17" s="330" t="s">
        <v>11</v>
      </c>
      <c r="J17" s="331"/>
      <c r="K17" s="56"/>
      <c r="L17" s="12"/>
    </row>
    <row r="18" spans="1:12" s="2" customFormat="1" ht="18" customHeight="1" thickBot="1">
      <c r="A18" s="54" t="s">
        <v>6</v>
      </c>
      <c r="B18" s="55"/>
      <c r="C18" s="337" t="s">
        <v>285</v>
      </c>
      <c r="D18" s="338"/>
      <c r="E18" s="338"/>
      <c r="F18" s="338"/>
      <c r="G18" s="338"/>
      <c r="H18" s="339"/>
      <c r="I18" s="330" t="s">
        <v>10</v>
      </c>
      <c r="J18" s="331"/>
      <c r="K18" s="56">
        <v>2610100000</v>
      </c>
      <c r="L18" s="12"/>
    </row>
    <row r="19" spans="1:12" s="2" customFormat="1" ht="18" customHeight="1" thickBot="1">
      <c r="A19" s="54" t="s">
        <v>45</v>
      </c>
      <c r="B19" s="55"/>
      <c r="C19" s="337" t="s">
        <v>286</v>
      </c>
      <c r="D19" s="338"/>
      <c r="E19" s="338"/>
      <c r="F19" s="338"/>
      <c r="G19" s="338"/>
      <c r="H19" s="339"/>
      <c r="I19" s="330" t="s">
        <v>4</v>
      </c>
      <c r="J19" s="331"/>
      <c r="K19" s="56"/>
      <c r="L19" s="12"/>
    </row>
    <row r="20" spans="1:12" s="2" customFormat="1" ht="18" customHeight="1" thickBot="1">
      <c r="A20" s="54" t="s">
        <v>46</v>
      </c>
      <c r="B20" s="55"/>
      <c r="C20" s="337" t="s">
        <v>287</v>
      </c>
      <c r="D20" s="338"/>
      <c r="E20" s="338"/>
      <c r="F20" s="338"/>
      <c r="G20" s="338"/>
      <c r="H20" s="339"/>
      <c r="I20" s="330" t="s">
        <v>3</v>
      </c>
      <c r="J20" s="331"/>
      <c r="K20" s="56"/>
      <c r="L20" s="12"/>
    </row>
    <row r="21" spans="1:12" s="2" customFormat="1" ht="18" customHeight="1" thickBot="1">
      <c r="A21" s="54" t="s">
        <v>47</v>
      </c>
      <c r="B21" s="55"/>
      <c r="C21" s="337"/>
      <c r="D21" s="338"/>
      <c r="E21" s="338"/>
      <c r="F21" s="338"/>
      <c r="G21" s="338"/>
      <c r="H21" s="339"/>
      <c r="I21" s="330" t="s">
        <v>48</v>
      </c>
      <c r="J21" s="331"/>
      <c r="K21" s="56" t="s">
        <v>291</v>
      </c>
      <c r="L21" s="12"/>
    </row>
    <row r="22" spans="1:12" s="2" customFormat="1" ht="18" customHeight="1" thickBot="1">
      <c r="A22" s="54" t="s">
        <v>49</v>
      </c>
      <c r="B22" s="355" t="s">
        <v>53</v>
      </c>
      <c r="C22" s="356"/>
      <c r="D22" s="356"/>
      <c r="E22" s="356"/>
      <c r="F22" s="356"/>
      <c r="G22" s="356"/>
      <c r="H22" s="356"/>
      <c r="I22" s="57"/>
      <c r="J22" s="58"/>
      <c r="K22" s="56"/>
      <c r="L22" s="13"/>
    </row>
    <row r="23" spans="1:12" s="2" customFormat="1" ht="18" customHeight="1" thickBot="1">
      <c r="A23" s="54" t="s">
        <v>7</v>
      </c>
      <c r="B23" s="55"/>
      <c r="C23" s="337" t="s">
        <v>288</v>
      </c>
      <c r="D23" s="338"/>
      <c r="E23" s="338"/>
      <c r="F23" s="338"/>
      <c r="G23" s="338"/>
      <c r="H23" s="339"/>
      <c r="I23" s="57"/>
      <c r="J23" s="58"/>
      <c r="K23" s="56"/>
      <c r="L23" s="12"/>
    </row>
    <row r="24" spans="1:12" s="2" customFormat="1" ht="18" customHeight="1" thickBot="1">
      <c r="A24" s="65" t="s">
        <v>210</v>
      </c>
      <c r="B24" s="55"/>
      <c r="C24" s="337">
        <v>137.5</v>
      </c>
      <c r="D24" s="338"/>
      <c r="E24" s="338"/>
      <c r="F24" s="338"/>
      <c r="G24" s="338"/>
      <c r="H24" s="339"/>
      <c r="I24" s="330" t="s">
        <v>12</v>
      </c>
      <c r="J24" s="331"/>
      <c r="K24" s="56"/>
      <c r="L24" s="12"/>
    </row>
    <row r="25" spans="1:12" s="2" customFormat="1" ht="18" customHeight="1" thickBot="1">
      <c r="A25" s="54" t="s">
        <v>50</v>
      </c>
      <c r="B25" s="55"/>
      <c r="C25" s="337" t="s">
        <v>289</v>
      </c>
      <c r="D25" s="338"/>
      <c r="E25" s="338"/>
      <c r="F25" s="338"/>
      <c r="G25" s="338"/>
      <c r="H25" s="339"/>
      <c r="I25" s="330" t="s">
        <v>13</v>
      </c>
      <c r="J25" s="331"/>
      <c r="K25" s="56"/>
      <c r="L25" s="12"/>
    </row>
    <row r="26" spans="1:12" s="2" customFormat="1" ht="18" customHeight="1" thickBot="1">
      <c r="A26" s="54" t="s">
        <v>51</v>
      </c>
      <c r="B26" s="55"/>
      <c r="C26" s="337">
        <v>342752352</v>
      </c>
      <c r="D26" s="338"/>
      <c r="E26" s="338"/>
      <c r="F26" s="338"/>
      <c r="G26" s="338"/>
      <c r="H26" s="339"/>
      <c r="I26" s="59"/>
      <c r="J26" s="59"/>
      <c r="K26" s="59"/>
      <c r="L26" s="13"/>
    </row>
    <row r="27" spans="1:12" s="2" customFormat="1" ht="18" customHeight="1" thickBot="1">
      <c r="A27" s="54" t="s">
        <v>52</v>
      </c>
      <c r="B27" s="60"/>
      <c r="C27" s="323" t="s">
        <v>290</v>
      </c>
      <c r="D27" s="324"/>
      <c r="E27" s="324"/>
      <c r="F27" s="324"/>
      <c r="G27" s="324"/>
      <c r="H27" s="325"/>
      <c r="I27" s="43"/>
      <c r="J27" s="43"/>
      <c r="K27" s="43"/>
    </row>
    <row r="28" spans="1:12" s="2" customFormat="1" ht="15" customHeight="1">
      <c r="A28" s="14"/>
      <c r="B28" s="4"/>
      <c r="C28" s="4"/>
      <c r="D28" s="4"/>
      <c r="E28" s="4"/>
    </row>
    <row r="29" spans="1:12" s="2" customFormat="1" ht="23.25" customHeight="1">
      <c r="A29" s="352" t="s">
        <v>295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</row>
    <row r="30" spans="1:12" s="2" customFormat="1" ht="28.5" customHeight="1" thickBot="1">
      <c r="A30" s="3"/>
      <c r="B30" s="15"/>
      <c r="C30" s="15"/>
      <c r="D30" s="16"/>
      <c r="E30" s="16"/>
      <c r="F30" s="16"/>
      <c r="G30" s="61" t="s">
        <v>87</v>
      </c>
      <c r="H30" s="16"/>
      <c r="I30" s="16"/>
      <c r="J30" s="16"/>
      <c r="K30" s="16"/>
      <c r="L30" s="16" t="s">
        <v>25</v>
      </c>
    </row>
    <row r="31" spans="1:12" s="10" customFormat="1" ht="20.100000000000001" customHeight="1" thickBot="1">
      <c r="A31" s="346" t="s">
        <v>16</v>
      </c>
      <c r="B31" s="348" t="s">
        <v>212</v>
      </c>
      <c r="C31" s="357" t="s">
        <v>213</v>
      </c>
      <c r="D31" s="350" t="s">
        <v>296</v>
      </c>
      <c r="E31" s="350"/>
      <c r="F31" s="350"/>
      <c r="G31" s="351"/>
      <c r="H31" s="350" t="s">
        <v>88</v>
      </c>
      <c r="I31" s="350"/>
      <c r="J31" s="350"/>
      <c r="K31" s="351"/>
      <c r="L31" s="353" t="s">
        <v>14</v>
      </c>
    </row>
    <row r="32" spans="1:12" s="10" customFormat="1" ht="70.5" customHeight="1" thickBot="1">
      <c r="A32" s="347"/>
      <c r="B32" s="349"/>
      <c r="C32" s="358"/>
      <c r="D32" s="62" t="s">
        <v>89</v>
      </c>
      <c r="E32" s="62" t="s">
        <v>90</v>
      </c>
      <c r="F32" s="62" t="s">
        <v>91</v>
      </c>
      <c r="G32" s="62" t="s">
        <v>92</v>
      </c>
      <c r="H32" s="62" t="s">
        <v>89</v>
      </c>
      <c r="I32" s="62" t="s">
        <v>90</v>
      </c>
      <c r="J32" s="62" t="s">
        <v>91</v>
      </c>
      <c r="K32" s="63" t="s">
        <v>282</v>
      </c>
      <c r="L32" s="354"/>
    </row>
    <row r="33" spans="1:12" s="10" customFormat="1" ht="20.100000000000001" customHeight="1" thickBot="1">
      <c r="A33" s="67">
        <v>1</v>
      </c>
      <c r="B33" s="68">
        <v>2</v>
      </c>
      <c r="C33" s="96">
        <v>3</v>
      </c>
      <c r="D33" s="126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17">
        <v>11</v>
      </c>
    </row>
    <row r="34" spans="1:12" s="18" customFormat="1" ht="22.5" customHeight="1" thickBot="1">
      <c r="A34" s="90" t="s">
        <v>55</v>
      </c>
      <c r="B34" s="91">
        <v>1</v>
      </c>
      <c r="C34" s="160">
        <v>1000</v>
      </c>
      <c r="D34" s="197"/>
      <c r="E34" s="131"/>
      <c r="F34" s="130"/>
      <c r="G34" s="121"/>
      <c r="H34" s="122"/>
      <c r="I34" s="120"/>
      <c r="J34" s="120"/>
      <c r="K34" s="123"/>
      <c r="L34" s="19"/>
    </row>
    <row r="35" spans="1:12" s="20" customFormat="1" ht="19.5" customHeight="1" thickBot="1">
      <c r="A35" s="92" t="s">
        <v>214</v>
      </c>
      <c r="B35" s="93">
        <f>B34+1</f>
        <v>2</v>
      </c>
      <c r="C35" s="160">
        <v>1010</v>
      </c>
      <c r="D35" s="199">
        <f>D37+D38+D42+D43</f>
        <v>5351.3</v>
      </c>
      <c r="E35" s="220">
        <f>E37+E38+E42+E43</f>
        <v>5339</v>
      </c>
      <c r="F35" s="204">
        <f t="shared" ref="F35:F51" si="0">E35-D35</f>
        <v>-12.300000000000182</v>
      </c>
      <c r="G35" s="204">
        <f t="shared" ref="G35:G98" si="1">F35/D35*100</f>
        <v>-0.22985069048642726</v>
      </c>
      <c r="H35" s="270">
        <f>H37+H38+H42+H43</f>
        <v>20271.900000000001</v>
      </c>
      <c r="I35" s="271">
        <f>I37+I38+I42+I43</f>
        <v>19884.800000000003</v>
      </c>
      <c r="J35" s="272">
        <f t="shared" ref="J35:J51" si="2">I35-H35</f>
        <v>-387.09999999999854</v>
      </c>
      <c r="K35" s="209">
        <f t="shared" ref="K35:K48" si="3">J35/H35*100</f>
        <v>-1.909539806332897</v>
      </c>
      <c r="L35" s="41"/>
    </row>
    <row r="36" spans="1:12" s="21" customFormat="1" ht="18" customHeight="1">
      <c r="A36" s="66" t="s">
        <v>211</v>
      </c>
      <c r="B36" s="71">
        <f t="shared" ref="B36:B99" si="4">B35+1</f>
        <v>3</v>
      </c>
      <c r="C36" s="148">
        <v>1020</v>
      </c>
      <c r="D36" s="176"/>
      <c r="E36" s="221"/>
      <c r="F36" s="228">
        <f t="shared" si="0"/>
        <v>0</v>
      </c>
      <c r="G36" s="201"/>
      <c r="H36" s="273"/>
      <c r="I36" s="274"/>
      <c r="J36" s="217">
        <f t="shared" si="2"/>
        <v>0</v>
      </c>
      <c r="K36" s="279"/>
      <c r="L36" s="23"/>
    </row>
    <row r="37" spans="1:12" s="21" customFormat="1" ht="18.75">
      <c r="A37" s="66" t="s">
        <v>93</v>
      </c>
      <c r="B37" s="72">
        <f t="shared" si="4"/>
        <v>4</v>
      </c>
      <c r="C37" s="148">
        <v>1030</v>
      </c>
      <c r="D37" s="177">
        <v>278.39999999999998</v>
      </c>
      <c r="E37" s="222">
        <v>278.39999999999998</v>
      </c>
      <c r="F37" s="226">
        <f t="shared" si="0"/>
        <v>0</v>
      </c>
      <c r="G37" s="250">
        <f t="shared" si="1"/>
        <v>0</v>
      </c>
      <c r="H37" s="211">
        <v>3021.7</v>
      </c>
      <c r="I37" s="256">
        <v>3021.7</v>
      </c>
      <c r="J37" s="226">
        <f t="shared" si="2"/>
        <v>0</v>
      </c>
      <c r="K37" s="173">
        <f t="shared" si="3"/>
        <v>0</v>
      </c>
      <c r="L37" s="23"/>
    </row>
    <row r="38" spans="1:12" s="21" customFormat="1" ht="18.75">
      <c r="A38" s="66" t="s">
        <v>133</v>
      </c>
      <c r="B38" s="72">
        <f t="shared" si="4"/>
        <v>5</v>
      </c>
      <c r="C38" s="148">
        <v>1040</v>
      </c>
      <c r="D38" s="177">
        <f>D39+D41</f>
        <v>2252.1</v>
      </c>
      <c r="E38" s="222">
        <f>E39+E41</f>
        <v>2237.4</v>
      </c>
      <c r="F38" s="226">
        <f t="shared" si="0"/>
        <v>-14.699999999999818</v>
      </c>
      <c r="G38" s="250">
        <f t="shared" si="1"/>
        <v>-0.65272412415078451</v>
      </c>
      <c r="H38" s="211">
        <f>H39+H41</f>
        <v>6365.3</v>
      </c>
      <c r="I38" s="256">
        <f>I39+I41</f>
        <v>5978.2</v>
      </c>
      <c r="J38" s="226">
        <f t="shared" si="2"/>
        <v>-387.10000000000036</v>
      </c>
      <c r="K38" s="173">
        <f t="shared" si="3"/>
        <v>-6.0814101456333614</v>
      </c>
      <c r="L38" s="24"/>
    </row>
    <row r="39" spans="1:12" s="21" customFormat="1" ht="18" customHeight="1">
      <c r="A39" s="73" t="s">
        <v>134</v>
      </c>
      <c r="B39" s="72">
        <f t="shared" si="4"/>
        <v>6</v>
      </c>
      <c r="C39" s="149" t="s">
        <v>135</v>
      </c>
      <c r="D39" s="177">
        <v>300.10000000000002</v>
      </c>
      <c r="E39" s="222">
        <v>204.4</v>
      </c>
      <c r="F39" s="226">
        <f t="shared" si="0"/>
        <v>-95.700000000000017</v>
      </c>
      <c r="G39" s="250">
        <f t="shared" si="1"/>
        <v>-31.889370209930028</v>
      </c>
      <c r="H39" s="211">
        <v>902.8</v>
      </c>
      <c r="I39" s="256">
        <v>515.70000000000005</v>
      </c>
      <c r="J39" s="226">
        <f t="shared" si="2"/>
        <v>-387.09999999999991</v>
      </c>
      <c r="K39" s="173">
        <f t="shared" si="3"/>
        <v>-42.877713779353115</v>
      </c>
      <c r="L39" s="24"/>
    </row>
    <row r="40" spans="1:12" s="21" customFormat="1" ht="18" customHeight="1">
      <c r="A40" s="73" t="s">
        <v>136</v>
      </c>
      <c r="B40" s="72">
        <f t="shared" si="4"/>
        <v>7</v>
      </c>
      <c r="C40" s="149" t="s">
        <v>137</v>
      </c>
      <c r="D40" s="177"/>
      <c r="E40" s="223"/>
      <c r="F40" s="226">
        <f t="shared" si="0"/>
        <v>0</v>
      </c>
      <c r="G40" s="250"/>
      <c r="H40" s="211"/>
      <c r="I40" s="275"/>
      <c r="J40" s="226">
        <f t="shared" si="2"/>
        <v>0</v>
      </c>
      <c r="K40" s="173"/>
      <c r="L40" s="24"/>
    </row>
    <row r="41" spans="1:12" s="21" customFormat="1" ht="18" customHeight="1">
      <c r="A41" s="73" t="s">
        <v>138</v>
      </c>
      <c r="B41" s="72">
        <f t="shared" si="4"/>
        <v>8</v>
      </c>
      <c r="C41" s="149" t="s">
        <v>139</v>
      </c>
      <c r="D41" s="181">
        <v>1952</v>
      </c>
      <c r="E41" s="222">
        <v>2033</v>
      </c>
      <c r="F41" s="226">
        <f t="shared" si="0"/>
        <v>81</v>
      </c>
      <c r="G41" s="250">
        <f t="shared" si="1"/>
        <v>4.1495901639344259</v>
      </c>
      <c r="H41" s="211">
        <v>5462.5</v>
      </c>
      <c r="I41" s="256">
        <v>5462.5</v>
      </c>
      <c r="J41" s="226">
        <f t="shared" si="2"/>
        <v>0</v>
      </c>
      <c r="K41" s="173">
        <f t="shared" si="3"/>
        <v>0</v>
      </c>
      <c r="L41" s="24"/>
    </row>
    <row r="42" spans="1:12" s="21" customFormat="1" ht="18" customHeight="1">
      <c r="A42" s="74" t="s">
        <v>140</v>
      </c>
      <c r="B42" s="72">
        <f t="shared" si="4"/>
        <v>9</v>
      </c>
      <c r="C42" s="148">
        <v>1050</v>
      </c>
      <c r="D42" s="181">
        <v>417.1</v>
      </c>
      <c r="E42" s="222">
        <v>419.5</v>
      </c>
      <c r="F42" s="226">
        <f t="shared" si="0"/>
        <v>2.3999999999999773</v>
      </c>
      <c r="G42" s="250">
        <f t="shared" si="1"/>
        <v>0.57540158235434602</v>
      </c>
      <c r="H42" s="211">
        <v>1447.1</v>
      </c>
      <c r="I42" s="256">
        <v>1447.1</v>
      </c>
      <c r="J42" s="226">
        <f t="shared" si="2"/>
        <v>0</v>
      </c>
      <c r="K42" s="173">
        <f t="shared" si="3"/>
        <v>0</v>
      </c>
      <c r="L42" s="24"/>
    </row>
    <row r="43" spans="1:12" s="21" customFormat="1" ht="18" customHeight="1">
      <c r="A43" s="74" t="s">
        <v>54</v>
      </c>
      <c r="B43" s="72">
        <f t="shared" si="4"/>
        <v>10</v>
      </c>
      <c r="C43" s="148">
        <v>1060</v>
      </c>
      <c r="D43" s="177">
        <f>D47+D48</f>
        <v>2403.7000000000003</v>
      </c>
      <c r="E43" s="222">
        <f>E47+E48</f>
        <v>2403.7000000000003</v>
      </c>
      <c r="F43" s="226">
        <f t="shared" si="0"/>
        <v>0</v>
      </c>
      <c r="G43" s="250">
        <f t="shared" si="1"/>
        <v>0</v>
      </c>
      <c r="H43" s="211">
        <f>H47+H48</f>
        <v>9437.8000000000011</v>
      </c>
      <c r="I43" s="256">
        <f>I47+I48</f>
        <v>9437.8000000000011</v>
      </c>
      <c r="J43" s="226">
        <f t="shared" si="2"/>
        <v>0</v>
      </c>
      <c r="K43" s="173">
        <f t="shared" si="3"/>
        <v>0</v>
      </c>
      <c r="L43" s="24"/>
    </row>
    <row r="44" spans="1:12" s="21" customFormat="1" ht="18" customHeight="1" thickBot="1">
      <c r="A44" s="73" t="s">
        <v>26</v>
      </c>
      <c r="B44" s="72">
        <f t="shared" si="4"/>
        <v>11</v>
      </c>
      <c r="C44" s="149" t="s">
        <v>96</v>
      </c>
      <c r="D44" s="177"/>
      <c r="E44" s="223"/>
      <c r="F44" s="226">
        <f t="shared" si="0"/>
        <v>0</v>
      </c>
      <c r="G44" s="250"/>
      <c r="H44" s="211"/>
      <c r="I44" s="256"/>
      <c r="J44" s="226">
        <f t="shared" si="2"/>
        <v>0</v>
      </c>
      <c r="K44" s="173"/>
      <c r="L44" s="42"/>
    </row>
    <row r="45" spans="1:12" s="20" customFormat="1" ht="18" customHeight="1" thickBot="1">
      <c r="A45" s="73" t="s">
        <v>27</v>
      </c>
      <c r="B45" s="72">
        <f t="shared" si="4"/>
        <v>12</v>
      </c>
      <c r="C45" s="149" t="s">
        <v>141</v>
      </c>
      <c r="D45" s="177"/>
      <c r="E45" s="224"/>
      <c r="F45" s="226">
        <f t="shared" si="0"/>
        <v>0</v>
      </c>
      <c r="G45" s="250"/>
      <c r="H45" s="265"/>
      <c r="I45" s="276"/>
      <c r="J45" s="226">
        <f t="shared" si="2"/>
        <v>0</v>
      </c>
      <c r="K45" s="173"/>
      <c r="L45" s="26"/>
    </row>
    <row r="46" spans="1:12" s="21" customFormat="1" ht="18" customHeight="1" thickBot="1">
      <c r="A46" s="73" t="s">
        <v>215</v>
      </c>
      <c r="B46" s="72">
        <f t="shared" si="4"/>
        <v>13</v>
      </c>
      <c r="C46" s="149" t="s">
        <v>142</v>
      </c>
      <c r="D46" s="177"/>
      <c r="E46" s="223"/>
      <c r="F46" s="226">
        <f t="shared" si="0"/>
        <v>0</v>
      </c>
      <c r="G46" s="250"/>
      <c r="H46" s="211"/>
      <c r="I46" s="256"/>
      <c r="J46" s="226">
        <f t="shared" si="2"/>
        <v>0</v>
      </c>
      <c r="K46" s="173"/>
      <c r="L46" s="22"/>
    </row>
    <row r="47" spans="1:12" s="21" customFormat="1" ht="18" customHeight="1">
      <c r="A47" s="75" t="s">
        <v>94</v>
      </c>
      <c r="B47" s="72">
        <f t="shared" si="4"/>
        <v>14</v>
      </c>
      <c r="C47" s="149" t="s">
        <v>143</v>
      </c>
      <c r="D47" s="181">
        <v>2331.4</v>
      </c>
      <c r="E47" s="181">
        <v>2331.4</v>
      </c>
      <c r="F47" s="226">
        <f t="shared" si="0"/>
        <v>0</v>
      </c>
      <c r="G47" s="250">
        <f t="shared" si="1"/>
        <v>0</v>
      </c>
      <c r="H47" s="211">
        <v>9323.6</v>
      </c>
      <c r="I47" s="256">
        <v>9323.6</v>
      </c>
      <c r="J47" s="226">
        <f t="shared" si="2"/>
        <v>0</v>
      </c>
      <c r="K47" s="173">
        <f t="shared" si="3"/>
        <v>0</v>
      </c>
      <c r="L47" s="23"/>
    </row>
    <row r="48" spans="1:12" s="21" customFormat="1" ht="18" customHeight="1">
      <c r="A48" s="76" t="s">
        <v>144</v>
      </c>
      <c r="B48" s="72">
        <f t="shared" si="4"/>
        <v>15</v>
      </c>
      <c r="C48" s="150" t="s">
        <v>145</v>
      </c>
      <c r="D48" s="177">
        <v>72.3</v>
      </c>
      <c r="E48" s="177">
        <v>72.3</v>
      </c>
      <c r="F48" s="226">
        <f t="shared" si="0"/>
        <v>0</v>
      </c>
      <c r="G48" s="250">
        <f t="shared" si="1"/>
        <v>0</v>
      </c>
      <c r="H48" s="211">
        <v>114.2</v>
      </c>
      <c r="I48" s="256">
        <v>114.2</v>
      </c>
      <c r="J48" s="226">
        <f t="shared" si="2"/>
        <v>0</v>
      </c>
      <c r="K48" s="173">
        <f t="shared" si="3"/>
        <v>0</v>
      </c>
      <c r="L48" s="24"/>
    </row>
    <row r="49" spans="1:12" s="21" customFormat="1" ht="36" customHeight="1">
      <c r="A49" s="77" t="s">
        <v>216</v>
      </c>
      <c r="B49" s="72">
        <f t="shared" si="4"/>
        <v>16</v>
      </c>
      <c r="C49" s="151" t="s">
        <v>217</v>
      </c>
      <c r="D49" s="177"/>
      <c r="E49" s="213"/>
      <c r="F49" s="226">
        <f t="shared" si="0"/>
        <v>0</v>
      </c>
      <c r="G49" s="250"/>
      <c r="H49" s="226"/>
      <c r="I49" s="277"/>
      <c r="J49" s="226">
        <f t="shared" si="2"/>
        <v>0</v>
      </c>
      <c r="K49" s="173"/>
      <c r="L49" s="24"/>
    </row>
    <row r="50" spans="1:12" s="21" customFormat="1" ht="42" customHeight="1">
      <c r="A50" s="73" t="s">
        <v>147</v>
      </c>
      <c r="B50" s="78">
        <f t="shared" si="4"/>
        <v>17</v>
      </c>
      <c r="C50" s="149" t="s">
        <v>146</v>
      </c>
      <c r="D50" s="177"/>
      <c r="E50" s="213"/>
      <c r="F50" s="226">
        <f t="shared" si="0"/>
        <v>0</v>
      </c>
      <c r="G50" s="250"/>
      <c r="H50" s="226"/>
      <c r="I50" s="277"/>
      <c r="J50" s="226">
        <f t="shared" si="2"/>
        <v>0</v>
      </c>
      <c r="K50" s="173"/>
      <c r="L50" s="24"/>
    </row>
    <row r="51" spans="1:12" s="21" customFormat="1" ht="18" customHeight="1">
      <c r="A51" s="74" t="s">
        <v>218</v>
      </c>
      <c r="B51" s="72">
        <v>18</v>
      </c>
      <c r="C51" s="148">
        <v>1070</v>
      </c>
      <c r="D51" s="198"/>
      <c r="E51" s="213"/>
      <c r="F51" s="226">
        <f t="shared" si="0"/>
        <v>0</v>
      </c>
      <c r="G51" s="250"/>
      <c r="H51" s="226"/>
      <c r="I51" s="277"/>
      <c r="J51" s="226">
        <f t="shared" si="2"/>
        <v>0</v>
      </c>
      <c r="K51" s="173"/>
      <c r="L51" s="24"/>
    </row>
    <row r="52" spans="1:12" s="21" customFormat="1" ht="18" customHeight="1" thickBot="1">
      <c r="A52" s="66" t="s">
        <v>219</v>
      </c>
      <c r="B52" s="79">
        <v>19</v>
      </c>
      <c r="C52" s="152">
        <v>1080</v>
      </c>
      <c r="D52" s="178">
        <v>29.3</v>
      </c>
      <c r="E52" s="225">
        <v>29.3</v>
      </c>
      <c r="F52" s="227">
        <f>E52-D52</f>
        <v>0</v>
      </c>
      <c r="G52" s="250">
        <f t="shared" si="1"/>
        <v>0</v>
      </c>
      <c r="H52" s="227">
        <v>370.5</v>
      </c>
      <c r="I52" s="278">
        <v>370.5</v>
      </c>
      <c r="J52" s="227">
        <f>I52-H52</f>
        <v>0</v>
      </c>
      <c r="K52" s="239">
        <f>J52/H52*100</f>
        <v>0</v>
      </c>
      <c r="L52" s="24"/>
    </row>
    <row r="53" spans="1:12" s="21" customFormat="1" ht="26.25" customHeight="1" thickBot="1">
      <c r="A53" s="92" t="s">
        <v>95</v>
      </c>
      <c r="B53" s="93">
        <v>20</v>
      </c>
      <c r="C53" s="160">
        <v>1100</v>
      </c>
      <c r="D53" s="196">
        <f>D69+D96+D107</f>
        <v>4623.5</v>
      </c>
      <c r="E53" s="196">
        <f>E69+E96+E107</f>
        <v>4611.2</v>
      </c>
      <c r="F53" s="244">
        <f>E53-D53</f>
        <v>-12.300000000000182</v>
      </c>
      <c r="G53" s="209">
        <f t="shared" si="1"/>
        <v>-0.26603222666811255</v>
      </c>
      <c r="H53" s="114">
        <f>H69+H96+H107</f>
        <v>19885.300000000003</v>
      </c>
      <c r="I53" s="114">
        <f>I69+I96+I107</f>
        <v>19498.2</v>
      </c>
      <c r="J53" s="115">
        <f>I53-H53</f>
        <v>-387.10000000000218</v>
      </c>
      <c r="K53" s="116">
        <f>J53/H53*100</f>
        <v>-1.9466641187208749</v>
      </c>
      <c r="L53" s="24"/>
    </row>
    <row r="54" spans="1:12" s="21" customFormat="1" ht="26.25" customHeight="1" thickBot="1">
      <c r="A54" s="112" t="s">
        <v>211</v>
      </c>
      <c r="B54" s="93">
        <f t="shared" si="4"/>
        <v>21</v>
      </c>
      <c r="C54" s="161">
        <v>1110</v>
      </c>
      <c r="D54" s="128"/>
      <c r="E54" s="135"/>
      <c r="F54" s="245"/>
      <c r="G54" s="204"/>
      <c r="H54" s="114"/>
      <c r="I54" s="115"/>
      <c r="J54" s="115"/>
      <c r="K54" s="116"/>
      <c r="L54" s="24"/>
    </row>
    <row r="55" spans="1:12" s="21" customFormat="1" ht="19.5" customHeight="1">
      <c r="A55" s="66" t="s">
        <v>56</v>
      </c>
      <c r="B55" s="71">
        <f t="shared" si="4"/>
        <v>22</v>
      </c>
      <c r="C55" s="148" t="s">
        <v>111</v>
      </c>
      <c r="D55" s="98"/>
      <c r="E55" s="136"/>
      <c r="F55" s="233"/>
      <c r="G55" s="202"/>
      <c r="H55" s="280"/>
      <c r="I55" s="217"/>
      <c r="J55" s="280"/>
      <c r="K55" s="217"/>
      <c r="L55" s="24"/>
    </row>
    <row r="56" spans="1:12" s="21" customFormat="1" ht="19.5" customHeight="1">
      <c r="A56" s="74" t="s">
        <v>57</v>
      </c>
      <c r="B56" s="72">
        <f t="shared" si="4"/>
        <v>23</v>
      </c>
      <c r="C56" s="148" t="s">
        <v>121</v>
      </c>
      <c r="D56" s="104"/>
      <c r="E56" s="137"/>
      <c r="F56" s="133"/>
      <c r="G56" s="216"/>
      <c r="H56" s="277"/>
      <c r="I56" s="226"/>
      <c r="J56" s="277"/>
      <c r="K56" s="226"/>
      <c r="L56" s="24"/>
    </row>
    <row r="57" spans="1:12" s="21" customFormat="1" ht="19.5" customHeight="1">
      <c r="A57" s="74" t="s">
        <v>148</v>
      </c>
      <c r="B57" s="72">
        <f t="shared" si="4"/>
        <v>24</v>
      </c>
      <c r="C57" s="148" t="s">
        <v>152</v>
      </c>
      <c r="D57" s="104"/>
      <c r="E57" s="137"/>
      <c r="F57" s="133"/>
      <c r="G57" s="216"/>
      <c r="H57" s="277"/>
      <c r="I57" s="226"/>
      <c r="J57" s="277"/>
      <c r="K57" s="226"/>
      <c r="L57" s="24"/>
    </row>
    <row r="58" spans="1:12" s="21" customFormat="1" ht="19.5" customHeight="1">
      <c r="A58" s="74" t="s">
        <v>58</v>
      </c>
      <c r="B58" s="72">
        <f t="shared" si="4"/>
        <v>25</v>
      </c>
      <c r="C58" s="148" t="s">
        <v>153</v>
      </c>
      <c r="D58" s="104"/>
      <c r="E58" s="137"/>
      <c r="F58" s="133"/>
      <c r="G58" s="216"/>
      <c r="H58" s="277"/>
      <c r="I58" s="226"/>
      <c r="J58" s="277"/>
      <c r="K58" s="226"/>
      <c r="L58" s="24"/>
    </row>
    <row r="59" spans="1:12" s="21" customFormat="1" ht="19.5" customHeight="1">
      <c r="A59" s="74" t="s">
        <v>59</v>
      </c>
      <c r="B59" s="72">
        <f t="shared" si="4"/>
        <v>26</v>
      </c>
      <c r="C59" s="148" t="s">
        <v>154</v>
      </c>
      <c r="D59" s="104"/>
      <c r="E59" s="137"/>
      <c r="F59" s="133"/>
      <c r="G59" s="216"/>
      <c r="H59" s="277"/>
      <c r="I59" s="226"/>
      <c r="J59" s="277"/>
      <c r="K59" s="226"/>
      <c r="L59" s="24"/>
    </row>
    <row r="60" spans="1:12" s="21" customFormat="1" ht="19.5" customHeight="1">
      <c r="A60" s="74" t="s">
        <v>149</v>
      </c>
      <c r="B60" s="72">
        <f t="shared" si="4"/>
        <v>27</v>
      </c>
      <c r="C60" s="148" t="s">
        <v>155</v>
      </c>
      <c r="D60" s="104"/>
      <c r="E60" s="137"/>
      <c r="F60" s="133"/>
      <c r="G60" s="216"/>
      <c r="H60" s="277"/>
      <c r="I60" s="226"/>
      <c r="J60" s="277"/>
      <c r="K60" s="226"/>
      <c r="L60" s="24"/>
    </row>
    <row r="61" spans="1:12" s="21" customFormat="1" ht="19.5" customHeight="1">
      <c r="A61" s="74" t="s">
        <v>60</v>
      </c>
      <c r="B61" s="72">
        <f t="shared" si="4"/>
        <v>28</v>
      </c>
      <c r="C61" s="148" t="s">
        <v>156</v>
      </c>
      <c r="D61" s="104"/>
      <c r="E61" s="137"/>
      <c r="F61" s="133"/>
      <c r="G61" s="216"/>
      <c r="H61" s="277"/>
      <c r="I61" s="226"/>
      <c r="J61" s="277"/>
      <c r="K61" s="226"/>
      <c r="L61" s="24"/>
    </row>
    <row r="62" spans="1:12" s="21" customFormat="1" ht="19.5" customHeight="1">
      <c r="A62" s="74" t="s">
        <v>122</v>
      </c>
      <c r="B62" s="72">
        <f t="shared" si="4"/>
        <v>29</v>
      </c>
      <c r="C62" s="148" t="s">
        <v>157</v>
      </c>
      <c r="D62" s="104"/>
      <c r="E62" s="137"/>
      <c r="F62" s="133"/>
      <c r="G62" s="216"/>
      <c r="H62" s="277"/>
      <c r="I62" s="226"/>
      <c r="J62" s="277"/>
      <c r="K62" s="226"/>
      <c r="L62" s="24"/>
    </row>
    <row r="63" spans="1:12" s="21" customFormat="1" ht="19.5" customHeight="1">
      <c r="A63" s="74" t="s">
        <v>123</v>
      </c>
      <c r="B63" s="72">
        <f t="shared" si="4"/>
        <v>30</v>
      </c>
      <c r="C63" s="148" t="s">
        <v>158</v>
      </c>
      <c r="D63" s="104"/>
      <c r="E63" s="137"/>
      <c r="F63" s="133"/>
      <c r="G63" s="216"/>
      <c r="H63" s="277"/>
      <c r="I63" s="226"/>
      <c r="J63" s="277"/>
      <c r="K63" s="226"/>
      <c r="L63" s="24"/>
    </row>
    <row r="64" spans="1:12" s="21" customFormat="1" ht="19.5" customHeight="1">
      <c r="A64" s="74" t="s">
        <v>150</v>
      </c>
      <c r="B64" s="72">
        <f t="shared" si="4"/>
        <v>31</v>
      </c>
      <c r="C64" s="148" t="s">
        <v>159</v>
      </c>
      <c r="D64" s="104"/>
      <c r="E64" s="137"/>
      <c r="F64" s="133"/>
      <c r="G64" s="216"/>
      <c r="H64" s="277"/>
      <c r="I64" s="226"/>
      <c r="J64" s="277"/>
      <c r="K64" s="226"/>
      <c r="L64" s="24"/>
    </row>
    <row r="65" spans="1:12" s="21" customFormat="1" ht="19.5" customHeight="1">
      <c r="A65" s="74" t="s">
        <v>220</v>
      </c>
      <c r="B65" s="72">
        <v>32</v>
      </c>
      <c r="C65" s="148" t="s">
        <v>222</v>
      </c>
      <c r="D65" s="104"/>
      <c r="E65" s="137"/>
      <c r="F65" s="133"/>
      <c r="G65" s="216"/>
      <c r="H65" s="277"/>
      <c r="I65" s="226"/>
      <c r="J65" s="277"/>
      <c r="K65" s="226"/>
      <c r="L65" s="24"/>
    </row>
    <row r="66" spans="1:12" s="21" customFormat="1" ht="19.5" customHeight="1">
      <c r="A66" s="82" t="s">
        <v>117</v>
      </c>
      <c r="B66" s="72">
        <v>33</v>
      </c>
      <c r="C66" s="153" t="s">
        <v>243</v>
      </c>
      <c r="D66" s="104"/>
      <c r="E66" s="137"/>
      <c r="F66" s="133"/>
      <c r="G66" s="216"/>
      <c r="H66" s="277"/>
      <c r="I66" s="226"/>
      <c r="J66" s="277"/>
      <c r="K66" s="226"/>
      <c r="L66" s="24"/>
    </row>
    <row r="67" spans="1:12" s="21" customFormat="1" ht="19.5" customHeight="1">
      <c r="A67" s="77" t="s">
        <v>118</v>
      </c>
      <c r="B67" s="72">
        <v>34</v>
      </c>
      <c r="C67" s="154" t="s">
        <v>244</v>
      </c>
      <c r="D67" s="100"/>
      <c r="E67" s="137"/>
      <c r="F67" s="133"/>
      <c r="G67" s="216"/>
      <c r="H67" s="277"/>
      <c r="I67" s="226"/>
      <c r="J67" s="277"/>
      <c r="K67" s="226"/>
      <c r="L67" s="24"/>
    </row>
    <row r="68" spans="1:12" s="21" customFormat="1" ht="19.5" customHeight="1" thickBot="1">
      <c r="A68" s="77" t="s">
        <v>119</v>
      </c>
      <c r="B68" s="79">
        <v>35</v>
      </c>
      <c r="C68" s="154" t="s">
        <v>245</v>
      </c>
      <c r="D68" s="102"/>
      <c r="E68" s="138"/>
      <c r="F68" s="138"/>
      <c r="G68" s="216"/>
      <c r="H68" s="250"/>
      <c r="I68" s="227"/>
      <c r="J68" s="250"/>
      <c r="K68" s="227"/>
      <c r="L68" s="24"/>
    </row>
    <row r="69" spans="1:12" s="21" customFormat="1" ht="27.75" customHeight="1" thickBot="1">
      <c r="A69" s="112" t="s">
        <v>221</v>
      </c>
      <c r="B69" s="93">
        <v>36</v>
      </c>
      <c r="C69" s="161">
        <v>1120</v>
      </c>
      <c r="D69" s="188">
        <f>SUM(D70:D71)</f>
        <v>278.39999999999998</v>
      </c>
      <c r="E69" s="188">
        <f>SUM(E70:E71)</f>
        <v>278.39999999999998</v>
      </c>
      <c r="F69" s="204">
        <f>E69-D69</f>
        <v>0</v>
      </c>
      <c r="G69" s="264">
        <f t="shared" si="1"/>
        <v>0</v>
      </c>
      <c r="H69" s="283">
        <f>SUM(H70:H78)</f>
        <v>3021.7</v>
      </c>
      <c r="I69" s="285">
        <f>SUM(I70:I71)</f>
        <v>3021.7</v>
      </c>
      <c r="J69" s="284">
        <f t="shared" ref="J69:J71" si="5">I69-H69</f>
        <v>0</v>
      </c>
      <c r="K69" s="282">
        <f t="shared" ref="K69:K71" si="6">J69/H69*100</f>
        <v>0</v>
      </c>
      <c r="L69" s="24"/>
    </row>
    <row r="70" spans="1:12" s="21" customFormat="1" ht="18" customHeight="1">
      <c r="A70" s="66" t="s">
        <v>56</v>
      </c>
      <c r="B70" s="71">
        <f t="shared" si="4"/>
        <v>37</v>
      </c>
      <c r="C70" s="148" t="s">
        <v>223</v>
      </c>
      <c r="D70" s="176">
        <v>133.4</v>
      </c>
      <c r="E70" s="176">
        <v>133.4</v>
      </c>
      <c r="F70" s="217">
        <f>E70-D70</f>
        <v>0</v>
      </c>
      <c r="G70" s="201">
        <f t="shared" si="1"/>
        <v>0</v>
      </c>
      <c r="H70" s="281">
        <v>2426</v>
      </c>
      <c r="I70" s="206">
        <v>2426</v>
      </c>
      <c r="J70" s="274">
        <f t="shared" si="5"/>
        <v>0</v>
      </c>
      <c r="K70" s="267">
        <f t="shared" si="6"/>
        <v>0</v>
      </c>
      <c r="L70" s="24"/>
    </row>
    <row r="71" spans="1:12" s="21" customFormat="1" ht="18" customHeight="1">
      <c r="A71" s="74" t="s">
        <v>57</v>
      </c>
      <c r="B71" s="72">
        <f t="shared" si="4"/>
        <v>38</v>
      </c>
      <c r="C71" s="148" t="s">
        <v>224</v>
      </c>
      <c r="D71" s="181">
        <v>145</v>
      </c>
      <c r="E71" s="181">
        <v>145</v>
      </c>
      <c r="F71" s="218">
        <f>E71-D71</f>
        <v>0</v>
      </c>
      <c r="G71" s="250">
        <f t="shared" si="1"/>
        <v>0</v>
      </c>
      <c r="H71" s="205">
        <v>595.70000000000005</v>
      </c>
      <c r="I71" s="207">
        <v>595.70000000000005</v>
      </c>
      <c r="J71" s="256">
        <f t="shared" si="5"/>
        <v>0</v>
      </c>
      <c r="K71" s="265">
        <f t="shared" si="6"/>
        <v>0</v>
      </c>
      <c r="L71" s="24"/>
    </row>
    <row r="72" spans="1:12" s="21" customFormat="1" ht="18" customHeight="1">
      <c r="A72" s="74" t="s">
        <v>148</v>
      </c>
      <c r="B72" s="72">
        <f t="shared" si="4"/>
        <v>39</v>
      </c>
      <c r="C72" s="148" t="s">
        <v>225</v>
      </c>
      <c r="D72" s="104"/>
      <c r="E72" s="214"/>
      <c r="F72" s="139"/>
      <c r="G72" s="250"/>
      <c r="H72" s="252"/>
      <c r="I72" s="226"/>
      <c r="J72" s="277"/>
      <c r="K72" s="226"/>
      <c r="L72" s="24"/>
    </row>
    <row r="73" spans="1:12" s="21" customFormat="1" ht="18" customHeight="1">
      <c r="A73" s="77" t="s">
        <v>97</v>
      </c>
      <c r="B73" s="72">
        <f t="shared" si="4"/>
        <v>40</v>
      </c>
      <c r="C73" s="153" t="s">
        <v>246</v>
      </c>
      <c r="D73" s="104"/>
      <c r="E73" s="214"/>
      <c r="F73" s="139"/>
      <c r="G73" s="250"/>
      <c r="H73" s="252"/>
      <c r="I73" s="226"/>
      <c r="J73" s="277"/>
      <c r="K73" s="226"/>
      <c r="L73" s="24"/>
    </row>
    <row r="74" spans="1:12" s="21" customFormat="1" ht="18" customHeight="1">
      <c r="A74" s="77" t="s">
        <v>98</v>
      </c>
      <c r="B74" s="72">
        <f t="shared" si="4"/>
        <v>41</v>
      </c>
      <c r="C74" s="153" t="s">
        <v>247</v>
      </c>
      <c r="D74" s="104"/>
      <c r="E74" s="214"/>
      <c r="F74" s="139"/>
      <c r="G74" s="250"/>
      <c r="H74" s="252"/>
      <c r="I74" s="226"/>
      <c r="J74" s="277"/>
      <c r="K74" s="226"/>
      <c r="L74" s="24"/>
    </row>
    <row r="75" spans="1:12" s="21" customFormat="1" ht="18" customHeight="1">
      <c r="A75" s="77" t="s">
        <v>99</v>
      </c>
      <c r="B75" s="72">
        <f t="shared" si="4"/>
        <v>42</v>
      </c>
      <c r="C75" s="153" t="s">
        <v>248</v>
      </c>
      <c r="D75" s="100"/>
      <c r="E75" s="214"/>
      <c r="F75" s="139"/>
      <c r="G75" s="250"/>
      <c r="H75" s="252"/>
      <c r="I75" s="226"/>
      <c r="J75" s="277"/>
      <c r="K75" s="226"/>
      <c r="L75" s="24"/>
    </row>
    <row r="76" spans="1:12" s="21" customFormat="1" ht="18" customHeight="1">
      <c r="A76" s="77" t="s">
        <v>100</v>
      </c>
      <c r="B76" s="72">
        <f t="shared" si="4"/>
        <v>43</v>
      </c>
      <c r="C76" s="153" t="s">
        <v>249</v>
      </c>
      <c r="D76" s="100"/>
      <c r="E76" s="214"/>
      <c r="F76" s="139"/>
      <c r="G76" s="250"/>
      <c r="H76" s="252"/>
      <c r="I76" s="226"/>
      <c r="J76" s="277"/>
      <c r="K76" s="226"/>
      <c r="L76" s="24"/>
    </row>
    <row r="77" spans="1:12" s="21" customFormat="1" ht="18" customHeight="1">
      <c r="A77" s="77" t="s">
        <v>101</v>
      </c>
      <c r="B77" s="72">
        <f t="shared" si="4"/>
        <v>44</v>
      </c>
      <c r="C77" s="153" t="s">
        <v>250</v>
      </c>
      <c r="D77" s="100"/>
      <c r="E77" s="214"/>
      <c r="F77" s="139"/>
      <c r="G77" s="250"/>
      <c r="H77" s="252"/>
      <c r="I77" s="226"/>
      <c r="J77" s="277"/>
      <c r="K77" s="226"/>
      <c r="L77" s="24"/>
    </row>
    <row r="78" spans="1:12" s="21" customFormat="1" ht="18" customHeight="1">
      <c r="A78" s="74" t="s">
        <v>58</v>
      </c>
      <c r="B78" s="72">
        <f t="shared" si="4"/>
        <v>45</v>
      </c>
      <c r="C78" s="148" t="s">
        <v>226</v>
      </c>
      <c r="D78" s="100"/>
      <c r="E78" s="214"/>
      <c r="F78" s="139"/>
      <c r="G78" s="250"/>
      <c r="H78" s="252"/>
      <c r="I78" s="226"/>
      <c r="J78" s="277"/>
      <c r="K78" s="226"/>
      <c r="L78" s="24"/>
    </row>
    <row r="79" spans="1:12" s="21" customFormat="1" ht="18" customHeight="1">
      <c r="A79" s="74" t="s">
        <v>59</v>
      </c>
      <c r="B79" s="72">
        <f t="shared" si="4"/>
        <v>46</v>
      </c>
      <c r="C79" s="148" t="s">
        <v>227</v>
      </c>
      <c r="D79" s="100"/>
      <c r="E79" s="214"/>
      <c r="F79" s="139"/>
      <c r="G79" s="250"/>
      <c r="H79" s="252"/>
      <c r="I79" s="226"/>
      <c r="J79" s="277"/>
      <c r="K79" s="226"/>
      <c r="L79" s="24"/>
    </row>
    <row r="80" spans="1:12" s="21" customFormat="1" ht="23.25" customHeight="1">
      <c r="A80" s="74" t="s">
        <v>149</v>
      </c>
      <c r="B80" s="72">
        <f t="shared" si="4"/>
        <v>47</v>
      </c>
      <c r="C80" s="148" t="s">
        <v>228</v>
      </c>
      <c r="D80" s="100"/>
      <c r="E80" s="214"/>
      <c r="F80" s="139"/>
      <c r="G80" s="250"/>
      <c r="H80" s="252"/>
      <c r="I80" s="226"/>
      <c r="J80" s="277"/>
      <c r="K80" s="226"/>
      <c r="L80" s="24"/>
    </row>
    <row r="81" spans="1:12" s="21" customFormat="1" ht="18" customHeight="1">
      <c r="A81" s="83" t="s">
        <v>102</v>
      </c>
      <c r="B81" s="72">
        <f t="shared" si="4"/>
        <v>48</v>
      </c>
      <c r="C81" s="153" t="s">
        <v>251</v>
      </c>
      <c r="D81" s="100"/>
      <c r="E81" s="214"/>
      <c r="F81" s="139"/>
      <c r="G81" s="250"/>
      <c r="H81" s="252"/>
      <c r="I81" s="226"/>
      <c r="J81" s="277"/>
      <c r="K81" s="226"/>
      <c r="L81" s="24"/>
    </row>
    <row r="82" spans="1:12" s="21" customFormat="1" ht="18" customHeight="1">
      <c r="A82" s="83" t="s">
        <v>103</v>
      </c>
      <c r="B82" s="72">
        <f t="shared" si="4"/>
        <v>49</v>
      </c>
      <c r="C82" s="153" t="s">
        <v>252</v>
      </c>
      <c r="D82" s="100"/>
      <c r="E82" s="214"/>
      <c r="F82" s="139"/>
      <c r="G82" s="250"/>
      <c r="H82" s="252"/>
      <c r="I82" s="226"/>
      <c r="J82" s="277"/>
      <c r="K82" s="226"/>
      <c r="L82" s="24"/>
    </row>
    <row r="83" spans="1:12" s="21" customFormat="1" ht="18" customHeight="1" thickBot="1">
      <c r="A83" s="83" t="s">
        <v>104</v>
      </c>
      <c r="B83" s="72">
        <f t="shared" si="4"/>
        <v>50</v>
      </c>
      <c r="C83" s="153" t="s">
        <v>253</v>
      </c>
      <c r="D83" s="100"/>
      <c r="E83" s="214"/>
      <c r="F83" s="139"/>
      <c r="G83" s="250"/>
      <c r="H83" s="252"/>
      <c r="I83" s="226"/>
      <c r="J83" s="277"/>
      <c r="K83" s="226"/>
      <c r="L83" s="25"/>
    </row>
    <row r="84" spans="1:12" s="21" customFormat="1" ht="18" customHeight="1" thickBot="1">
      <c r="A84" s="83" t="s">
        <v>105</v>
      </c>
      <c r="B84" s="72">
        <f t="shared" si="4"/>
        <v>51</v>
      </c>
      <c r="C84" s="153" t="s">
        <v>254</v>
      </c>
      <c r="D84" s="100"/>
      <c r="E84" s="214"/>
      <c r="F84" s="139"/>
      <c r="G84" s="250"/>
      <c r="H84" s="252"/>
      <c r="I84" s="226"/>
      <c r="J84" s="277"/>
      <c r="K84" s="226"/>
      <c r="L84" s="22"/>
    </row>
    <row r="85" spans="1:12" s="21" customFormat="1" ht="18" customHeight="1">
      <c r="A85" s="83" t="s">
        <v>106</v>
      </c>
      <c r="B85" s="72">
        <f t="shared" si="4"/>
        <v>52</v>
      </c>
      <c r="C85" s="153" t="s">
        <v>255</v>
      </c>
      <c r="D85" s="104"/>
      <c r="E85" s="214"/>
      <c r="F85" s="139"/>
      <c r="G85" s="250"/>
      <c r="H85" s="252"/>
      <c r="I85" s="226"/>
      <c r="J85" s="277"/>
      <c r="K85" s="226"/>
      <c r="L85" s="23"/>
    </row>
    <row r="86" spans="1:12" s="21" customFormat="1" ht="32.25" customHeight="1">
      <c r="A86" s="83" t="s">
        <v>107</v>
      </c>
      <c r="B86" s="72">
        <f t="shared" si="4"/>
        <v>53</v>
      </c>
      <c r="C86" s="153" t="s">
        <v>256</v>
      </c>
      <c r="D86" s="104"/>
      <c r="E86" s="214"/>
      <c r="F86" s="139"/>
      <c r="G86" s="250"/>
      <c r="H86" s="252"/>
      <c r="I86" s="226"/>
      <c r="J86" s="277"/>
      <c r="K86" s="226"/>
      <c r="L86" s="24"/>
    </row>
    <row r="87" spans="1:12" s="21" customFormat="1" ht="18" customHeight="1">
      <c r="A87" s="83" t="s">
        <v>108</v>
      </c>
      <c r="B87" s="72">
        <f t="shared" si="4"/>
        <v>54</v>
      </c>
      <c r="C87" s="153" t="s">
        <v>257</v>
      </c>
      <c r="D87" s="104"/>
      <c r="E87" s="214"/>
      <c r="F87" s="139"/>
      <c r="G87" s="250"/>
      <c r="H87" s="252"/>
      <c r="I87" s="226"/>
      <c r="J87" s="277"/>
      <c r="K87" s="226"/>
      <c r="L87" s="24"/>
    </row>
    <row r="88" spans="1:12" s="21" customFormat="1" ht="18" customHeight="1">
      <c r="A88" s="83" t="s">
        <v>109</v>
      </c>
      <c r="B88" s="72">
        <f t="shared" si="4"/>
        <v>55</v>
      </c>
      <c r="C88" s="153" t="s">
        <v>258</v>
      </c>
      <c r="D88" s="104"/>
      <c r="E88" s="214"/>
      <c r="F88" s="139"/>
      <c r="G88" s="250"/>
      <c r="H88" s="252"/>
      <c r="I88" s="226"/>
      <c r="J88" s="277"/>
      <c r="K88" s="226"/>
      <c r="L88" s="24"/>
    </row>
    <row r="89" spans="1:12" s="21" customFormat="1" ht="18" customHeight="1">
      <c r="A89" s="83" t="s">
        <v>110</v>
      </c>
      <c r="B89" s="72">
        <f t="shared" si="4"/>
        <v>56</v>
      </c>
      <c r="C89" s="153" t="s">
        <v>259</v>
      </c>
      <c r="D89" s="104"/>
      <c r="E89" s="214"/>
      <c r="F89" s="139"/>
      <c r="G89" s="250"/>
      <c r="H89" s="252"/>
      <c r="I89" s="226"/>
      <c r="J89" s="277"/>
      <c r="K89" s="226"/>
      <c r="L89" s="24"/>
    </row>
    <row r="90" spans="1:12" s="21" customFormat="1" ht="18" customHeight="1">
      <c r="A90" s="83" t="s">
        <v>101</v>
      </c>
      <c r="B90" s="72">
        <f t="shared" si="4"/>
        <v>57</v>
      </c>
      <c r="C90" s="153" t="s">
        <v>260</v>
      </c>
      <c r="D90" s="104"/>
      <c r="E90" s="214"/>
      <c r="F90" s="139"/>
      <c r="G90" s="250"/>
      <c r="H90" s="252"/>
      <c r="I90" s="226"/>
      <c r="J90" s="277"/>
      <c r="K90" s="226"/>
      <c r="L90" s="24"/>
    </row>
    <row r="91" spans="1:12" s="21" customFormat="1" ht="18" customHeight="1">
      <c r="A91" s="74" t="s">
        <v>60</v>
      </c>
      <c r="B91" s="72">
        <f t="shared" si="4"/>
        <v>58</v>
      </c>
      <c r="C91" s="148" t="s">
        <v>229</v>
      </c>
      <c r="D91" s="104"/>
      <c r="E91" s="214"/>
      <c r="F91" s="139"/>
      <c r="G91" s="250"/>
      <c r="H91" s="252"/>
      <c r="I91" s="226"/>
      <c r="J91" s="277"/>
      <c r="K91" s="226"/>
      <c r="L91" s="24"/>
    </row>
    <row r="92" spans="1:12" s="21" customFormat="1" ht="18" customHeight="1">
      <c r="A92" s="74" t="s">
        <v>122</v>
      </c>
      <c r="B92" s="72">
        <f t="shared" si="4"/>
        <v>59</v>
      </c>
      <c r="C92" s="148" t="s">
        <v>230</v>
      </c>
      <c r="D92" s="104"/>
      <c r="E92" s="214"/>
      <c r="F92" s="139"/>
      <c r="G92" s="250"/>
      <c r="H92" s="252"/>
      <c r="I92" s="226"/>
      <c r="J92" s="277"/>
      <c r="K92" s="226"/>
      <c r="L92" s="24"/>
    </row>
    <row r="93" spans="1:12" s="21" customFormat="1" ht="18" customHeight="1">
      <c r="A93" s="74" t="s">
        <v>123</v>
      </c>
      <c r="B93" s="72">
        <f t="shared" si="4"/>
        <v>60</v>
      </c>
      <c r="C93" s="148" t="s">
        <v>231</v>
      </c>
      <c r="D93" s="104"/>
      <c r="E93" s="214"/>
      <c r="F93" s="139"/>
      <c r="G93" s="250"/>
      <c r="H93" s="252"/>
      <c r="I93" s="226"/>
      <c r="J93" s="277"/>
      <c r="K93" s="226"/>
      <c r="L93" s="24"/>
    </row>
    <row r="94" spans="1:12" s="21" customFormat="1" ht="18" customHeight="1">
      <c r="A94" s="74" t="s">
        <v>150</v>
      </c>
      <c r="B94" s="72">
        <f t="shared" si="4"/>
        <v>61</v>
      </c>
      <c r="C94" s="148" t="s">
        <v>232</v>
      </c>
      <c r="D94" s="104"/>
      <c r="E94" s="214"/>
      <c r="F94" s="139"/>
      <c r="G94" s="250"/>
      <c r="H94" s="252"/>
      <c r="I94" s="226"/>
      <c r="J94" s="277"/>
      <c r="K94" s="226"/>
      <c r="L94" s="24"/>
    </row>
    <row r="95" spans="1:12" s="21" customFormat="1" ht="18" customHeight="1" thickBot="1">
      <c r="A95" s="74" t="s">
        <v>151</v>
      </c>
      <c r="B95" s="72">
        <f t="shared" si="4"/>
        <v>62</v>
      </c>
      <c r="C95" s="148" t="s">
        <v>261</v>
      </c>
      <c r="D95" s="105"/>
      <c r="E95" s="215"/>
      <c r="F95" s="219"/>
      <c r="G95" s="250"/>
      <c r="H95" s="253"/>
      <c r="I95" s="227"/>
      <c r="J95" s="278"/>
      <c r="K95" s="227"/>
      <c r="L95" s="24"/>
    </row>
    <row r="96" spans="1:12" s="21" customFormat="1" ht="21" customHeight="1" thickBot="1">
      <c r="A96" s="112" t="s">
        <v>120</v>
      </c>
      <c r="B96" s="93">
        <f>B95+1</f>
        <v>63</v>
      </c>
      <c r="C96" s="161">
        <v>1130</v>
      </c>
      <c r="D96" s="188">
        <f>SUM(D97:D106)</f>
        <v>1675.8999999999999</v>
      </c>
      <c r="E96" s="188">
        <f>SUM(E97:E106)</f>
        <v>1675.8999999999999</v>
      </c>
      <c r="F96" s="204">
        <f t="shared" ref="F96:F105" si="7">E96-D96</f>
        <v>0</v>
      </c>
      <c r="G96" s="204">
        <f t="shared" si="1"/>
        <v>0</v>
      </c>
      <c r="H96" s="268">
        <f>SUM(H97:H106)</f>
        <v>9051.2000000000007</v>
      </c>
      <c r="I96" s="269">
        <f>SUM(I97:I106)</f>
        <v>9051.2000000000007</v>
      </c>
      <c r="J96" s="210">
        <f t="shared" ref="J96:J105" si="8">I96-H96</f>
        <v>0</v>
      </c>
      <c r="K96" s="210">
        <f t="shared" ref="K96:K102" si="9">J96/H96*100</f>
        <v>0</v>
      </c>
      <c r="L96" s="24"/>
    </row>
    <row r="97" spans="1:12" s="21" customFormat="1" ht="18" customHeight="1">
      <c r="A97" s="66" t="s">
        <v>56</v>
      </c>
      <c r="B97" s="71">
        <f t="shared" si="4"/>
        <v>64</v>
      </c>
      <c r="C97" s="148" t="s">
        <v>262</v>
      </c>
      <c r="D97" s="322">
        <v>1173.9000000000001</v>
      </c>
      <c r="E97" s="322">
        <v>1173.9000000000001</v>
      </c>
      <c r="F97" s="203">
        <f t="shared" si="7"/>
        <v>0</v>
      </c>
      <c r="G97" s="202">
        <f t="shared" si="1"/>
        <v>0</v>
      </c>
      <c r="H97" s="287">
        <v>6491.5</v>
      </c>
      <c r="I97" s="287">
        <v>6491.5</v>
      </c>
      <c r="J97" s="234">
        <f t="shared" si="8"/>
        <v>0</v>
      </c>
      <c r="K97" s="202">
        <f t="shared" si="9"/>
        <v>0</v>
      </c>
      <c r="L97" s="24"/>
    </row>
    <row r="98" spans="1:12" s="21" customFormat="1" ht="18" customHeight="1">
      <c r="A98" s="74" t="s">
        <v>57</v>
      </c>
      <c r="B98" s="72">
        <f t="shared" si="4"/>
        <v>65</v>
      </c>
      <c r="C98" s="148" t="s">
        <v>263</v>
      </c>
      <c r="D98" s="173">
        <v>135.30000000000001</v>
      </c>
      <c r="E98" s="173">
        <v>135.30000000000001</v>
      </c>
      <c r="F98" s="111">
        <f t="shared" si="7"/>
        <v>0</v>
      </c>
      <c r="G98" s="216">
        <f t="shared" si="1"/>
        <v>0</v>
      </c>
      <c r="H98" s="181">
        <v>1286.0999999999999</v>
      </c>
      <c r="I98" s="181">
        <v>1286.0999999999999</v>
      </c>
      <c r="J98" s="235">
        <f t="shared" si="8"/>
        <v>0</v>
      </c>
      <c r="K98" s="216">
        <f t="shared" si="9"/>
        <v>0</v>
      </c>
      <c r="L98" s="24"/>
    </row>
    <row r="99" spans="1:12" s="21" customFormat="1" ht="18" customHeight="1">
      <c r="A99" s="74" t="s">
        <v>148</v>
      </c>
      <c r="B99" s="72">
        <f t="shared" si="4"/>
        <v>66</v>
      </c>
      <c r="C99" s="148" t="s">
        <v>264</v>
      </c>
      <c r="D99" s="322">
        <v>49.6</v>
      </c>
      <c r="E99" s="322">
        <v>49.6</v>
      </c>
      <c r="F99" s="111">
        <f t="shared" si="7"/>
        <v>0</v>
      </c>
      <c r="G99" s="216">
        <f t="shared" ref="G99:G151" si="10">F99/D99*100</f>
        <v>0</v>
      </c>
      <c r="H99" s="181">
        <v>254.5</v>
      </c>
      <c r="I99" s="181">
        <v>254.5</v>
      </c>
      <c r="J99" s="235">
        <f t="shared" si="8"/>
        <v>0</v>
      </c>
      <c r="K99" s="216">
        <f t="shared" si="9"/>
        <v>0</v>
      </c>
      <c r="L99" s="24"/>
    </row>
    <row r="100" spans="1:12" s="21" customFormat="1" ht="18" customHeight="1">
      <c r="A100" s="74" t="s">
        <v>58</v>
      </c>
      <c r="B100" s="72">
        <f t="shared" ref="B100:B106" si="11">B99+1</f>
        <v>67</v>
      </c>
      <c r="C100" s="148" t="s">
        <v>265</v>
      </c>
      <c r="D100" s="322">
        <v>196.6</v>
      </c>
      <c r="E100" s="322">
        <v>196.6</v>
      </c>
      <c r="F100" s="111">
        <f t="shared" si="7"/>
        <v>0</v>
      </c>
      <c r="G100" s="216">
        <f t="shared" si="10"/>
        <v>0</v>
      </c>
      <c r="H100" s="181">
        <v>714.5</v>
      </c>
      <c r="I100" s="181">
        <v>714.5</v>
      </c>
      <c r="J100" s="235">
        <f t="shared" si="8"/>
        <v>0</v>
      </c>
      <c r="K100" s="216">
        <f t="shared" si="9"/>
        <v>0</v>
      </c>
      <c r="L100" s="24"/>
    </row>
    <row r="101" spans="1:12" s="21" customFormat="1" ht="18.75">
      <c r="A101" s="74" t="s">
        <v>59</v>
      </c>
      <c r="B101" s="72">
        <f t="shared" si="11"/>
        <v>68</v>
      </c>
      <c r="C101" s="148" t="s">
        <v>266</v>
      </c>
      <c r="D101" s="173"/>
      <c r="E101" s="173"/>
      <c r="F101" s="111">
        <f t="shared" si="7"/>
        <v>0</v>
      </c>
      <c r="G101" s="216"/>
      <c r="H101" s="181"/>
      <c r="I101" s="181"/>
      <c r="J101" s="235">
        <f t="shared" si="8"/>
        <v>0</v>
      </c>
      <c r="K101" s="216"/>
      <c r="L101" s="24"/>
    </row>
    <row r="102" spans="1:12" s="21" customFormat="1" ht="20.25" customHeight="1">
      <c r="A102" s="74" t="s">
        <v>149</v>
      </c>
      <c r="B102" s="72">
        <f t="shared" si="11"/>
        <v>69</v>
      </c>
      <c r="C102" s="148" t="s">
        <v>267</v>
      </c>
      <c r="D102" s="173">
        <v>115.4</v>
      </c>
      <c r="E102" s="173">
        <v>115.4</v>
      </c>
      <c r="F102" s="111">
        <f t="shared" si="7"/>
        <v>0</v>
      </c>
      <c r="G102" s="216">
        <f t="shared" si="10"/>
        <v>0</v>
      </c>
      <c r="H102" s="181">
        <v>276.2</v>
      </c>
      <c r="I102" s="181">
        <v>276.2</v>
      </c>
      <c r="J102" s="235">
        <f t="shared" si="8"/>
        <v>0</v>
      </c>
      <c r="K102" s="216">
        <f t="shared" si="9"/>
        <v>0</v>
      </c>
      <c r="L102" s="24"/>
    </row>
    <row r="103" spans="1:12" s="21" customFormat="1" ht="18" customHeight="1">
      <c r="A103" s="74" t="s">
        <v>60</v>
      </c>
      <c r="B103" s="72">
        <f t="shared" si="11"/>
        <v>70</v>
      </c>
      <c r="C103" s="148" t="s">
        <v>268</v>
      </c>
      <c r="D103" s="173"/>
      <c r="E103" s="173"/>
      <c r="F103" s="111">
        <f t="shared" si="7"/>
        <v>0</v>
      </c>
      <c r="G103" s="216"/>
      <c r="H103" s="226"/>
      <c r="I103" s="226"/>
      <c r="J103" s="235">
        <f t="shared" si="8"/>
        <v>0</v>
      </c>
      <c r="K103" s="216"/>
      <c r="L103" s="24"/>
    </row>
    <row r="104" spans="1:12" s="21" customFormat="1" ht="18" customHeight="1">
      <c r="A104" s="74" t="s">
        <v>122</v>
      </c>
      <c r="B104" s="72">
        <f t="shared" si="11"/>
        <v>71</v>
      </c>
      <c r="C104" s="148" t="s">
        <v>269</v>
      </c>
      <c r="D104" s="173"/>
      <c r="E104" s="173"/>
      <c r="F104" s="111">
        <f t="shared" si="7"/>
        <v>0</v>
      </c>
      <c r="G104" s="216"/>
      <c r="H104" s="226"/>
      <c r="I104" s="226"/>
      <c r="J104" s="235">
        <f t="shared" si="8"/>
        <v>0</v>
      </c>
      <c r="K104" s="216"/>
      <c r="L104" s="24"/>
    </row>
    <row r="105" spans="1:12" s="21" customFormat="1" ht="18" customHeight="1">
      <c r="A105" s="74" t="s">
        <v>123</v>
      </c>
      <c r="B105" s="72">
        <f t="shared" si="11"/>
        <v>72</v>
      </c>
      <c r="C105" s="148" t="s">
        <v>270</v>
      </c>
      <c r="D105" s="173"/>
      <c r="E105" s="173"/>
      <c r="F105" s="111">
        <f t="shared" si="7"/>
        <v>0</v>
      </c>
      <c r="G105" s="216"/>
      <c r="H105" s="226"/>
      <c r="I105" s="226"/>
      <c r="J105" s="235">
        <f t="shared" si="8"/>
        <v>0</v>
      </c>
      <c r="K105" s="216"/>
      <c r="L105" s="24"/>
    </row>
    <row r="106" spans="1:12" s="21" customFormat="1" ht="21" customHeight="1" thickBot="1">
      <c r="A106" s="74" t="s">
        <v>150</v>
      </c>
      <c r="B106" s="79">
        <f t="shared" si="11"/>
        <v>73</v>
      </c>
      <c r="C106" s="148" t="s">
        <v>271</v>
      </c>
      <c r="D106" s="173">
        <v>5.0999999999999996</v>
      </c>
      <c r="E106" s="173">
        <v>5.0999999999999996</v>
      </c>
      <c r="F106" s="111">
        <f>E106-D106</f>
        <v>0</v>
      </c>
      <c r="G106" s="216">
        <f t="shared" si="10"/>
        <v>0</v>
      </c>
      <c r="H106" s="235">
        <v>28.4</v>
      </c>
      <c r="I106" s="235">
        <v>28.4</v>
      </c>
      <c r="J106" s="227">
        <f>I106-H106</f>
        <v>0</v>
      </c>
      <c r="K106" s="216">
        <f>J106/H106*100</f>
        <v>0</v>
      </c>
      <c r="L106" s="24"/>
    </row>
    <row r="107" spans="1:12" s="21" customFormat="1" ht="24.75" customHeight="1" thickBot="1">
      <c r="A107" s="112" t="s">
        <v>160</v>
      </c>
      <c r="B107" s="93">
        <f>B106+1</f>
        <v>74</v>
      </c>
      <c r="C107" s="161">
        <v>1140</v>
      </c>
      <c r="D107" s="194">
        <f>D108+D119</f>
        <v>2669.2</v>
      </c>
      <c r="E107" s="194">
        <f>E108+E119</f>
        <v>2656.9</v>
      </c>
      <c r="F107" s="204">
        <f t="shared" ref="F107:F117" si="12">E107-D107</f>
        <v>-12.299999999999727</v>
      </c>
      <c r="G107" s="204">
        <f t="shared" si="10"/>
        <v>-0.46081222838302588</v>
      </c>
      <c r="H107" s="285">
        <f>H119++H108</f>
        <v>7812.4000000000005</v>
      </c>
      <c r="I107" s="286">
        <f>I119++I108</f>
        <v>7425.3</v>
      </c>
      <c r="J107" s="262">
        <f t="shared" ref="J107:J123" si="13">I107-H107</f>
        <v>-387.10000000000036</v>
      </c>
      <c r="K107" s="119">
        <f t="shared" ref="K107:K123" si="14">J107/H107*100</f>
        <v>-4.9549434232758225</v>
      </c>
      <c r="L107" s="24"/>
    </row>
    <row r="108" spans="1:12" s="21" customFormat="1" ht="15.75" customHeight="1" thickBot="1">
      <c r="A108" s="112" t="s">
        <v>161</v>
      </c>
      <c r="B108" s="93">
        <f>B107+1</f>
        <v>75</v>
      </c>
      <c r="C108" s="161">
        <v>1150</v>
      </c>
      <c r="D108" s="194">
        <f>SUM(D109:D118)</f>
        <v>2369.1</v>
      </c>
      <c r="E108" s="194">
        <f>SUM(E109:E118)</f>
        <v>2452.5</v>
      </c>
      <c r="F108" s="210">
        <f t="shared" si="12"/>
        <v>83.400000000000091</v>
      </c>
      <c r="G108" s="210">
        <f t="shared" si="10"/>
        <v>3.5203241737368662</v>
      </c>
      <c r="H108" s="260">
        <f>H114+H112++H109+H110+H117</f>
        <v>6909.6</v>
      </c>
      <c r="I108" s="261">
        <f>I114+I112++I109+I110+I117</f>
        <v>6909.6</v>
      </c>
      <c r="J108" s="263">
        <f t="shared" si="13"/>
        <v>0</v>
      </c>
      <c r="K108" s="116">
        <f t="shared" si="14"/>
        <v>0</v>
      </c>
      <c r="L108" s="24"/>
    </row>
    <row r="109" spans="1:12" s="21" customFormat="1" ht="18" customHeight="1">
      <c r="A109" s="66" t="s">
        <v>56</v>
      </c>
      <c r="B109" s="71">
        <f>B108+1</f>
        <v>76</v>
      </c>
      <c r="C109" s="148" t="s">
        <v>116</v>
      </c>
      <c r="D109" s="195">
        <v>1618</v>
      </c>
      <c r="E109" s="206">
        <v>1618</v>
      </c>
      <c r="F109" s="234">
        <f t="shared" si="12"/>
        <v>0</v>
      </c>
      <c r="G109" s="202">
        <f t="shared" si="10"/>
        <v>0</v>
      </c>
      <c r="H109" s="207">
        <v>4495</v>
      </c>
      <c r="I109" s="207">
        <v>4495</v>
      </c>
      <c r="J109" s="288">
        <f t="shared" si="13"/>
        <v>0</v>
      </c>
      <c r="K109" s="234">
        <f t="shared" si="14"/>
        <v>0</v>
      </c>
      <c r="L109" s="24"/>
    </row>
    <row r="110" spans="1:12" s="21" customFormat="1" ht="18" customHeight="1">
      <c r="A110" s="74" t="s">
        <v>57</v>
      </c>
      <c r="B110" s="72">
        <f t="shared" ref="B110:B173" si="15">B109+1</f>
        <v>77</v>
      </c>
      <c r="C110" s="148" t="s">
        <v>164</v>
      </c>
      <c r="D110" s="193">
        <v>334</v>
      </c>
      <c r="E110" s="207">
        <v>415</v>
      </c>
      <c r="F110" s="235">
        <f t="shared" si="12"/>
        <v>81</v>
      </c>
      <c r="G110" s="216">
        <f t="shared" si="10"/>
        <v>24.251497005988025</v>
      </c>
      <c r="H110" s="207">
        <v>967.5</v>
      </c>
      <c r="I110" s="207">
        <v>967.5</v>
      </c>
      <c r="J110" s="266">
        <f t="shared" si="13"/>
        <v>0</v>
      </c>
      <c r="K110" s="235">
        <f t="shared" si="14"/>
        <v>0</v>
      </c>
      <c r="L110" s="24"/>
    </row>
    <row r="111" spans="1:12" s="21" customFormat="1" ht="18" customHeight="1">
      <c r="A111" s="74" t="s">
        <v>148</v>
      </c>
      <c r="B111" s="72">
        <f t="shared" si="15"/>
        <v>78</v>
      </c>
      <c r="C111" s="148" t="s">
        <v>165</v>
      </c>
      <c r="D111" s="193"/>
      <c r="E111" s="207"/>
      <c r="F111" s="235">
        <f t="shared" si="12"/>
        <v>0</v>
      </c>
      <c r="G111" s="216"/>
      <c r="H111" s="207"/>
      <c r="I111" s="207"/>
      <c r="J111" s="266">
        <f t="shared" si="13"/>
        <v>0</v>
      </c>
      <c r="K111" s="235"/>
      <c r="L111" s="24"/>
    </row>
    <row r="112" spans="1:12" s="21" customFormat="1" ht="18" customHeight="1">
      <c r="A112" s="74" t="s">
        <v>58</v>
      </c>
      <c r="B112" s="72">
        <f t="shared" si="15"/>
        <v>79</v>
      </c>
      <c r="C112" s="148" t="s">
        <v>234</v>
      </c>
      <c r="D112" s="193"/>
      <c r="E112" s="207"/>
      <c r="F112" s="235">
        <f t="shared" si="12"/>
        <v>0</v>
      </c>
      <c r="G112" s="216"/>
      <c r="H112" s="207"/>
      <c r="I112" s="207"/>
      <c r="J112" s="266">
        <f t="shared" si="13"/>
        <v>0</v>
      </c>
      <c r="K112" s="235"/>
      <c r="L112" s="24"/>
    </row>
    <row r="113" spans="1:12" s="21" customFormat="1" ht="18" customHeight="1">
      <c r="A113" s="74" t="s">
        <v>59</v>
      </c>
      <c r="B113" s="72">
        <f t="shared" si="15"/>
        <v>80</v>
      </c>
      <c r="C113" s="148" t="s">
        <v>235</v>
      </c>
      <c r="D113" s="193"/>
      <c r="E113" s="207"/>
      <c r="F113" s="235">
        <f t="shared" si="12"/>
        <v>0</v>
      </c>
      <c r="G113" s="216"/>
      <c r="H113" s="207"/>
      <c r="I113" s="207"/>
      <c r="J113" s="266">
        <f t="shared" si="13"/>
        <v>0</v>
      </c>
      <c r="K113" s="235"/>
      <c r="L113" s="24"/>
    </row>
    <row r="114" spans="1:12" s="21" customFormat="1" ht="18" customHeight="1">
      <c r="A114" s="74" t="s">
        <v>149</v>
      </c>
      <c r="B114" s="72">
        <f t="shared" si="15"/>
        <v>81</v>
      </c>
      <c r="C114" s="148" t="s">
        <v>272</v>
      </c>
      <c r="D114" s="193"/>
      <c r="E114" s="207"/>
      <c r="F114" s="235">
        <f t="shared" si="12"/>
        <v>0</v>
      </c>
      <c r="G114" s="216"/>
      <c r="H114" s="207"/>
      <c r="I114" s="207"/>
      <c r="J114" s="266">
        <f t="shared" si="13"/>
        <v>0</v>
      </c>
      <c r="K114" s="235"/>
      <c r="L114" s="24"/>
    </row>
    <row r="115" spans="1:12" s="21" customFormat="1" ht="18" customHeight="1">
      <c r="A115" s="74" t="s">
        <v>60</v>
      </c>
      <c r="B115" s="72">
        <f t="shared" si="15"/>
        <v>82</v>
      </c>
      <c r="C115" s="148" t="s">
        <v>273</v>
      </c>
      <c r="D115" s="193"/>
      <c r="E115" s="207"/>
      <c r="F115" s="235">
        <f t="shared" si="12"/>
        <v>0</v>
      </c>
      <c r="G115" s="216"/>
      <c r="H115" s="207"/>
      <c r="I115" s="207"/>
      <c r="J115" s="266">
        <f t="shared" si="13"/>
        <v>0</v>
      </c>
      <c r="K115" s="235"/>
      <c r="L115" s="24"/>
    </row>
    <row r="116" spans="1:12" s="21" customFormat="1" ht="18" customHeight="1">
      <c r="A116" s="74" t="s">
        <v>122</v>
      </c>
      <c r="B116" s="72">
        <f t="shared" si="15"/>
        <v>83</v>
      </c>
      <c r="C116" s="148" t="s">
        <v>274</v>
      </c>
      <c r="D116" s="193"/>
      <c r="E116" s="207"/>
      <c r="F116" s="235">
        <f t="shared" si="12"/>
        <v>0</v>
      </c>
      <c r="G116" s="216"/>
      <c r="H116" s="207"/>
      <c r="I116" s="207"/>
      <c r="J116" s="266">
        <f t="shared" si="13"/>
        <v>0</v>
      </c>
      <c r="K116" s="235"/>
      <c r="L116" s="24"/>
    </row>
    <row r="117" spans="1:12" s="21" customFormat="1" ht="18" customHeight="1">
      <c r="A117" s="74" t="s">
        <v>123</v>
      </c>
      <c r="B117" s="72">
        <f t="shared" si="15"/>
        <v>84</v>
      </c>
      <c r="C117" s="148" t="s">
        <v>275</v>
      </c>
      <c r="D117" s="193">
        <v>417.1</v>
      </c>
      <c r="E117" s="207">
        <v>419.5</v>
      </c>
      <c r="F117" s="235">
        <f t="shared" si="12"/>
        <v>2.3999999999999773</v>
      </c>
      <c r="G117" s="216">
        <f t="shared" si="10"/>
        <v>0.57540158235434602</v>
      </c>
      <c r="H117" s="207">
        <v>1447.1</v>
      </c>
      <c r="I117" s="207">
        <v>1447.1</v>
      </c>
      <c r="J117" s="266">
        <f t="shared" si="13"/>
        <v>0</v>
      </c>
      <c r="K117" s="235">
        <f t="shared" si="14"/>
        <v>0</v>
      </c>
      <c r="L117" s="24"/>
    </row>
    <row r="118" spans="1:12" s="21" customFormat="1" ht="18" customHeight="1" thickBot="1">
      <c r="A118" s="84" t="s">
        <v>150</v>
      </c>
      <c r="B118" s="78">
        <f t="shared" si="15"/>
        <v>85</v>
      </c>
      <c r="C118" s="155" t="s">
        <v>276</v>
      </c>
      <c r="D118" s="102"/>
      <c r="E118" s="208"/>
      <c r="F118" s="227">
        <f>E118-D118</f>
        <v>0</v>
      </c>
      <c r="G118" s="216"/>
      <c r="H118" s="207"/>
      <c r="I118" s="207"/>
      <c r="J118" s="266">
        <f t="shared" si="13"/>
        <v>0</v>
      </c>
      <c r="K118" s="227"/>
      <c r="L118" s="24"/>
    </row>
    <row r="119" spans="1:12" s="21" customFormat="1" ht="24" customHeight="1" thickBot="1">
      <c r="A119" s="112" t="s">
        <v>233</v>
      </c>
      <c r="B119" s="93">
        <f t="shared" si="15"/>
        <v>86</v>
      </c>
      <c r="C119" s="161">
        <v>1160</v>
      </c>
      <c r="D119" s="169">
        <f>SUM(D120:D124)</f>
        <v>300.09999999999997</v>
      </c>
      <c r="E119" s="169">
        <f>SUM(E120:E124)</f>
        <v>204.4</v>
      </c>
      <c r="F119" s="204">
        <f t="shared" ref="F119:F123" si="16">E119-D119</f>
        <v>-95.69999999999996</v>
      </c>
      <c r="G119" s="204">
        <f t="shared" si="10"/>
        <v>-31.889370209930014</v>
      </c>
      <c r="H119" s="260">
        <f>SUM(H120:H124)</f>
        <v>902.8</v>
      </c>
      <c r="I119" s="261">
        <f>SUM(I120:I124)</f>
        <v>515.69999999999993</v>
      </c>
      <c r="J119" s="262">
        <f t="shared" si="13"/>
        <v>-387.1</v>
      </c>
      <c r="K119" s="119">
        <f t="shared" si="14"/>
        <v>-42.87771377935313</v>
      </c>
      <c r="L119" s="24"/>
    </row>
    <row r="120" spans="1:12" s="21" customFormat="1" ht="21.75" customHeight="1">
      <c r="A120" s="82" t="s">
        <v>112</v>
      </c>
      <c r="B120" s="85">
        <f t="shared" si="15"/>
        <v>87</v>
      </c>
      <c r="C120" s="153" t="s">
        <v>236</v>
      </c>
      <c r="D120" s="183">
        <v>251</v>
      </c>
      <c r="E120" s="170">
        <v>120.4</v>
      </c>
      <c r="F120" s="234">
        <f t="shared" si="16"/>
        <v>-130.6</v>
      </c>
      <c r="G120" s="202">
        <f t="shared" si="10"/>
        <v>-52.031872509960152</v>
      </c>
      <c r="H120" s="170">
        <v>614.9</v>
      </c>
      <c r="I120" s="170">
        <v>245.6</v>
      </c>
      <c r="J120" s="288">
        <f t="shared" si="13"/>
        <v>-369.29999999999995</v>
      </c>
      <c r="K120" s="234">
        <f t="shared" si="14"/>
        <v>-60.058546105057729</v>
      </c>
      <c r="L120" s="24"/>
    </row>
    <row r="121" spans="1:12" s="21" customFormat="1" ht="21.75" customHeight="1">
      <c r="A121" s="77" t="s">
        <v>113</v>
      </c>
      <c r="B121" s="72">
        <f t="shared" si="15"/>
        <v>88</v>
      </c>
      <c r="C121" s="153" t="s">
        <v>237</v>
      </c>
      <c r="D121" s="183">
        <v>6</v>
      </c>
      <c r="E121" s="170">
        <v>11.5</v>
      </c>
      <c r="F121" s="235">
        <f t="shared" si="16"/>
        <v>5.5</v>
      </c>
      <c r="G121" s="216">
        <f t="shared" si="10"/>
        <v>91.666666666666657</v>
      </c>
      <c r="H121" s="170">
        <v>43</v>
      </c>
      <c r="I121" s="170">
        <v>37.9</v>
      </c>
      <c r="J121" s="266">
        <f t="shared" si="13"/>
        <v>-5.1000000000000014</v>
      </c>
      <c r="K121" s="235">
        <f t="shared" si="14"/>
        <v>-11.860465116279073</v>
      </c>
      <c r="L121" s="24"/>
    </row>
    <row r="122" spans="1:12" s="21" customFormat="1" ht="20.25" customHeight="1" thickBot="1">
      <c r="A122" s="77" t="s">
        <v>114</v>
      </c>
      <c r="B122" s="72">
        <f t="shared" si="15"/>
        <v>89</v>
      </c>
      <c r="C122" s="153" t="s">
        <v>238</v>
      </c>
      <c r="D122" s="183">
        <v>38.4</v>
      </c>
      <c r="E122" s="170">
        <v>67.900000000000006</v>
      </c>
      <c r="F122" s="235">
        <f t="shared" si="16"/>
        <v>29.500000000000007</v>
      </c>
      <c r="G122" s="216">
        <f t="shared" si="10"/>
        <v>76.822916666666686</v>
      </c>
      <c r="H122" s="170">
        <v>228.4</v>
      </c>
      <c r="I122" s="170">
        <v>217</v>
      </c>
      <c r="J122" s="266">
        <f t="shared" si="13"/>
        <v>-11.400000000000006</v>
      </c>
      <c r="K122" s="235">
        <f t="shared" si="14"/>
        <v>-4.991243432574433</v>
      </c>
      <c r="L122" s="25"/>
    </row>
    <row r="123" spans="1:12" s="21" customFormat="1" ht="26.25" customHeight="1" thickBot="1">
      <c r="A123" s="77" t="s">
        <v>115</v>
      </c>
      <c r="B123" s="72">
        <f t="shared" si="15"/>
        <v>90</v>
      </c>
      <c r="C123" s="153" t="s">
        <v>277</v>
      </c>
      <c r="D123" s="183">
        <v>2</v>
      </c>
      <c r="E123" s="170">
        <v>1.9</v>
      </c>
      <c r="F123" s="235">
        <f t="shared" si="16"/>
        <v>-0.10000000000000009</v>
      </c>
      <c r="G123" s="216">
        <f t="shared" si="10"/>
        <v>-5.0000000000000044</v>
      </c>
      <c r="H123" s="170">
        <v>5.5</v>
      </c>
      <c r="I123" s="170">
        <v>5.4</v>
      </c>
      <c r="J123" s="266">
        <f t="shared" si="13"/>
        <v>-9.9999999999999645E-2</v>
      </c>
      <c r="K123" s="235">
        <f t="shared" si="14"/>
        <v>-1.8181818181818119</v>
      </c>
      <c r="L123" s="22"/>
    </row>
    <row r="124" spans="1:12" s="21" customFormat="1" ht="24.75" customHeight="1" thickBot="1">
      <c r="A124" s="86" t="s">
        <v>162</v>
      </c>
      <c r="B124" s="78">
        <f t="shared" si="15"/>
        <v>91</v>
      </c>
      <c r="C124" s="156" t="s">
        <v>278</v>
      </c>
      <c r="D124" s="183">
        <v>2.7</v>
      </c>
      <c r="E124" s="170">
        <v>2.7</v>
      </c>
      <c r="F124" s="235">
        <f>E124-D124</f>
        <v>0</v>
      </c>
      <c r="G124" s="216">
        <f t="shared" si="10"/>
        <v>0</v>
      </c>
      <c r="H124" s="170">
        <v>11</v>
      </c>
      <c r="I124" s="170">
        <v>9.8000000000000007</v>
      </c>
      <c r="J124" s="266">
        <f>I124-H124</f>
        <v>-1.1999999999999993</v>
      </c>
      <c r="K124" s="227">
        <f>J124/H124*100</f>
        <v>-10.909090909090903</v>
      </c>
      <c r="L124" s="22"/>
    </row>
    <row r="125" spans="1:12" s="21" customFormat="1" ht="18" customHeight="1" thickBot="1">
      <c r="A125" s="112" t="s">
        <v>163</v>
      </c>
      <c r="B125" s="93">
        <f t="shared" si="15"/>
        <v>92</v>
      </c>
      <c r="C125" s="161">
        <v>1170</v>
      </c>
      <c r="D125" s="97"/>
      <c r="E125" s="169"/>
      <c r="F125" s="236"/>
      <c r="G125" s="204"/>
      <c r="H125" s="117"/>
      <c r="I125" s="118"/>
      <c r="J125" s="118"/>
      <c r="K125" s="119"/>
      <c r="L125" s="23"/>
    </row>
    <row r="126" spans="1:12" s="21" customFormat="1" ht="21" customHeight="1" thickBot="1">
      <c r="A126" s="82" t="s">
        <v>117</v>
      </c>
      <c r="B126" s="71">
        <f t="shared" si="15"/>
        <v>93</v>
      </c>
      <c r="C126" s="153" t="s">
        <v>279</v>
      </c>
      <c r="D126" s="129"/>
      <c r="E126" s="142"/>
      <c r="F126" s="132"/>
      <c r="G126" s="202"/>
      <c r="H126" s="280"/>
      <c r="I126" s="217"/>
      <c r="J126" s="280"/>
      <c r="K126" s="217"/>
      <c r="L126" s="25"/>
    </row>
    <row r="127" spans="1:12" s="21" customFormat="1" ht="20.25" customHeight="1" thickBot="1">
      <c r="A127" s="77" t="s">
        <v>118</v>
      </c>
      <c r="B127" s="72">
        <f t="shared" si="15"/>
        <v>94</v>
      </c>
      <c r="C127" s="154" t="s">
        <v>280</v>
      </c>
      <c r="D127" s="127"/>
      <c r="E127" s="143"/>
      <c r="F127" s="134"/>
      <c r="G127" s="216"/>
      <c r="H127" s="289"/>
      <c r="I127" s="291"/>
      <c r="J127" s="289"/>
      <c r="K127" s="291"/>
      <c r="L127" s="26"/>
    </row>
    <row r="128" spans="1:12" s="21" customFormat="1" ht="21.75" customHeight="1" thickBot="1">
      <c r="A128" s="86" t="s">
        <v>119</v>
      </c>
      <c r="B128" s="78">
        <f t="shared" si="15"/>
        <v>95</v>
      </c>
      <c r="C128" s="157" t="s">
        <v>281</v>
      </c>
      <c r="D128" s="105"/>
      <c r="E128" s="144"/>
      <c r="F128" s="237"/>
      <c r="G128" s="216"/>
      <c r="H128" s="290"/>
      <c r="I128" s="292"/>
      <c r="J128" s="290"/>
      <c r="K128" s="292"/>
      <c r="L128" s="28"/>
    </row>
    <row r="129" spans="1:12" s="21" customFormat="1" ht="21.75" thickBot="1">
      <c r="A129" s="87" t="s">
        <v>239</v>
      </c>
      <c r="B129" s="70">
        <f t="shared" si="15"/>
        <v>96</v>
      </c>
      <c r="C129" s="158">
        <v>1180</v>
      </c>
      <c r="D129" s="103"/>
      <c r="E129" s="145"/>
      <c r="F129" s="238"/>
      <c r="G129" s="246"/>
      <c r="H129" s="293"/>
      <c r="I129" s="294"/>
      <c r="J129" s="293"/>
      <c r="K129" s="294"/>
      <c r="L129" s="28"/>
    </row>
    <row r="130" spans="1:12" s="21" customFormat="1" ht="21.75" thickBot="1">
      <c r="A130" s="66" t="s">
        <v>240</v>
      </c>
      <c r="B130" s="88">
        <f t="shared" si="15"/>
        <v>97</v>
      </c>
      <c r="C130" s="159">
        <v>1190</v>
      </c>
      <c r="D130" s="101"/>
      <c r="E130" s="191">
        <v>757.1</v>
      </c>
      <c r="F130" s="191">
        <f>E130-D130</f>
        <v>757.1</v>
      </c>
      <c r="G130" s="246"/>
      <c r="H130" s="191">
        <v>757.1</v>
      </c>
      <c r="I130" s="191">
        <v>757.1</v>
      </c>
      <c r="J130" s="124">
        <f t="shared" ref="J130:L130" si="17">SUM(J127-J128-J129)</f>
        <v>0</v>
      </c>
      <c r="K130" s="125">
        <f t="shared" si="17"/>
        <v>0</v>
      </c>
      <c r="L130" s="27">
        <f t="shared" si="17"/>
        <v>0</v>
      </c>
    </row>
    <row r="131" spans="1:12" s="20" customFormat="1" ht="41.25" thickBot="1">
      <c r="A131" s="92" t="s">
        <v>166</v>
      </c>
      <c r="B131" s="93">
        <f t="shared" si="15"/>
        <v>98</v>
      </c>
      <c r="C131" s="160">
        <v>1200</v>
      </c>
      <c r="D131" s="188">
        <v>727.8</v>
      </c>
      <c r="E131" s="188">
        <v>727.8</v>
      </c>
      <c r="F131" s="204">
        <f>E131-D131</f>
        <v>0</v>
      </c>
      <c r="G131" s="209">
        <f t="shared" si="10"/>
        <v>0</v>
      </c>
      <c r="H131" s="188">
        <v>386.6</v>
      </c>
      <c r="I131" s="188">
        <v>386.6</v>
      </c>
      <c r="J131" s="163"/>
      <c r="K131" s="162"/>
      <c r="L131" s="26"/>
    </row>
    <row r="132" spans="1:12" s="21" customFormat="1" ht="21" thickBot="1">
      <c r="A132" s="92" t="s">
        <v>5</v>
      </c>
      <c r="B132" s="93">
        <f t="shared" si="15"/>
        <v>99</v>
      </c>
      <c r="C132" s="160">
        <v>1210</v>
      </c>
      <c r="D132" s="196">
        <f>D35</f>
        <v>5351.3</v>
      </c>
      <c r="E132" s="194">
        <f>E35</f>
        <v>5339</v>
      </c>
      <c r="F132" s="204">
        <f>E132-D132</f>
        <v>-12.300000000000182</v>
      </c>
      <c r="G132" s="204">
        <f t="shared" si="10"/>
        <v>-0.22985069048642726</v>
      </c>
      <c r="H132" s="165">
        <f>H35</f>
        <v>20271.900000000001</v>
      </c>
      <c r="I132" s="166">
        <f>I35</f>
        <v>19884.800000000003</v>
      </c>
      <c r="J132" s="118">
        <f>I132-H132</f>
        <v>-387.09999999999854</v>
      </c>
      <c r="K132" s="119">
        <f>J132/H132*100</f>
        <v>-1.909539806332897</v>
      </c>
      <c r="L132" s="24"/>
    </row>
    <row r="133" spans="1:12" s="21" customFormat="1" ht="18" customHeight="1" thickBot="1">
      <c r="A133" s="167" t="s">
        <v>61</v>
      </c>
      <c r="B133" s="93">
        <f t="shared" si="15"/>
        <v>100</v>
      </c>
      <c r="C133" s="168">
        <v>1220</v>
      </c>
      <c r="D133" s="196">
        <f>D53+D131</f>
        <v>5351.3</v>
      </c>
      <c r="E133" s="194">
        <f>E53+E131</f>
        <v>5339</v>
      </c>
      <c r="F133" s="204">
        <f>E133-D133</f>
        <v>-12.300000000000182</v>
      </c>
      <c r="G133" s="247">
        <f t="shared" si="10"/>
        <v>-0.22985069048642726</v>
      </c>
      <c r="H133" s="117">
        <f>H53+H131</f>
        <v>20271.900000000001</v>
      </c>
      <c r="I133" s="118">
        <f>I53+I131</f>
        <v>19884.8</v>
      </c>
      <c r="J133" s="118">
        <f>I133-H133</f>
        <v>-387.10000000000218</v>
      </c>
      <c r="K133" s="119">
        <f>J133/H133*100</f>
        <v>-1.9095398063329148</v>
      </c>
      <c r="L133" s="24"/>
    </row>
    <row r="134" spans="1:12" s="21" customFormat="1" ht="18" customHeight="1" thickBot="1">
      <c r="A134" s="167" t="s">
        <v>62</v>
      </c>
      <c r="B134" s="93">
        <f t="shared" si="15"/>
        <v>101</v>
      </c>
      <c r="C134" s="168">
        <v>1230</v>
      </c>
      <c r="D134" s="200">
        <f>D132-D133</f>
        <v>0</v>
      </c>
      <c r="E134" s="200">
        <f>E132-E133</f>
        <v>0</v>
      </c>
      <c r="F134" s="240"/>
      <c r="G134" s="204"/>
      <c r="H134" s="165">
        <f>H132-H133</f>
        <v>0</v>
      </c>
      <c r="I134" s="165">
        <f>I132-I133</f>
        <v>0</v>
      </c>
      <c r="J134" s="166"/>
      <c r="K134" s="164"/>
      <c r="L134" s="24"/>
    </row>
    <row r="135" spans="1:12" s="21" customFormat="1" ht="18" customHeight="1" thickBot="1">
      <c r="A135" s="92" t="s">
        <v>63</v>
      </c>
      <c r="B135" s="93">
        <f t="shared" si="15"/>
        <v>102</v>
      </c>
      <c r="C135" s="97">
        <v>2000</v>
      </c>
      <c r="D135" s="320">
        <v>567</v>
      </c>
      <c r="E135" s="321">
        <v>567</v>
      </c>
      <c r="F135" s="209">
        <f>E135-D135</f>
        <v>0</v>
      </c>
      <c r="G135" s="210">
        <f t="shared" si="10"/>
        <v>0</v>
      </c>
      <c r="H135" s="188">
        <v>2595.6</v>
      </c>
      <c r="I135" s="189">
        <v>2595.6</v>
      </c>
      <c r="J135" s="204">
        <f t="shared" ref="J135:J145" si="18">I135-H135</f>
        <v>0</v>
      </c>
      <c r="K135" s="204">
        <f t="shared" ref="K135:K140" si="19">J135/H135</f>
        <v>0</v>
      </c>
      <c r="L135" s="25"/>
    </row>
    <row r="136" spans="1:12" s="20" customFormat="1" ht="38.25" customHeight="1" thickBot="1">
      <c r="A136" s="74" t="s">
        <v>64</v>
      </c>
      <c r="B136" s="71">
        <f t="shared" si="15"/>
        <v>103</v>
      </c>
      <c r="C136" s="104">
        <v>2010</v>
      </c>
      <c r="D136" s="180">
        <v>567</v>
      </c>
      <c r="E136" s="319">
        <v>567</v>
      </c>
      <c r="F136" s="217">
        <f>E136-D136</f>
        <v>0</v>
      </c>
      <c r="G136" s="202">
        <f t="shared" si="10"/>
        <v>0</v>
      </c>
      <c r="H136" s="212">
        <v>2595.6</v>
      </c>
      <c r="I136" s="191">
        <v>2595.6</v>
      </c>
      <c r="J136" s="280">
        <f t="shared" si="18"/>
        <v>0</v>
      </c>
      <c r="K136" s="217">
        <f t="shared" si="19"/>
        <v>0</v>
      </c>
      <c r="L136" s="29"/>
    </row>
    <row r="137" spans="1:12" s="21" customFormat="1" ht="18" customHeight="1">
      <c r="A137" s="74" t="s">
        <v>65</v>
      </c>
      <c r="B137" s="72">
        <f t="shared" si="15"/>
        <v>104</v>
      </c>
      <c r="C137" s="104">
        <v>2020</v>
      </c>
      <c r="D137" s="177"/>
      <c r="E137" s="190"/>
      <c r="F137" s="133"/>
      <c r="G137" s="216"/>
      <c r="H137" s="256"/>
      <c r="I137" s="211"/>
      <c r="J137" s="277">
        <f t="shared" si="18"/>
        <v>0</v>
      </c>
      <c r="K137" s="226"/>
      <c r="L137" s="23"/>
    </row>
    <row r="138" spans="1:12" s="21" customFormat="1" ht="33.75" customHeight="1">
      <c r="A138" s="74" t="s">
        <v>66</v>
      </c>
      <c r="B138" s="72">
        <f t="shared" si="15"/>
        <v>105</v>
      </c>
      <c r="C138" s="104">
        <v>2030</v>
      </c>
      <c r="D138" s="177"/>
      <c r="E138" s="190"/>
      <c r="F138" s="133"/>
      <c r="G138" s="216"/>
      <c r="H138" s="256"/>
      <c r="I138" s="211"/>
      <c r="J138" s="277">
        <f t="shared" si="18"/>
        <v>0</v>
      </c>
      <c r="K138" s="226"/>
      <c r="L138" s="24"/>
    </row>
    <row r="139" spans="1:12" s="21" customFormat="1" ht="18" customHeight="1" thickBot="1">
      <c r="A139" s="84" t="s">
        <v>29</v>
      </c>
      <c r="B139" s="79">
        <f t="shared" si="15"/>
        <v>106</v>
      </c>
      <c r="C139" s="105">
        <v>2040</v>
      </c>
      <c r="D139" s="178"/>
      <c r="E139" s="317"/>
      <c r="F139" s="227"/>
      <c r="G139" s="216"/>
      <c r="H139" s="257"/>
      <c r="I139" s="192"/>
      <c r="J139" s="250"/>
      <c r="K139" s="227"/>
      <c r="L139" s="24"/>
    </row>
    <row r="140" spans="1:12" s="21" customFormat="1" ht="21.75" customHeight="1" thickBot="1">
      <c r="A140" s="69" t="s">
        <v>84</v>
      </c>
      <c r="B140" s="70">
        <f t="shared" si="15"/>
        <v>107</v>
      </c>
      <c r="C140" s="106">
        <v>3000</v>
      </c>
      <c r="D140" s="318">
        <v>15</v>
      </c>
      <c r="E140" s="182">
        <v>15</v>
      </c>
      <c r="F140" s="229">
        <f t="shared" ref="F140:F145" si="20">E140-D140</f>
        <v>0</v>
      </c>
      <c r="G140" s="246"/>
      <c r="H140" s="258">
        <v>82.8</v>
      </c>
      <c r="I140" s="259">
        <v>82.8</v>
      </c>
      <c r="J140" s="246">
        <f t="shared" si="18"/>
        <v>0</v>
      </c>
      <c r="K140" s="246">
        <f t="shared" si="19"/>
        <v>0</v>
      </c>
      <c r="L140" s="24"/>
    </row>
    <row r="141" spans="1:12" s="21" customFormat="1" ht="21" customHeight="1">
      <c r="A141" s="66" t="s">
        <v>32</v>
      </c>
      <c r="B141" s="71">
        <f t="shared" si="15"/>
        <v>108</v>
      </c>
      <c r="C141" s="98">
        <v>3010</v>
      </c>
      <c r="D141" s="248"/>
      <c r="E141" s="183"/>
      <c r="F141" s="132">
        <f t="shared" si="20"/>
        <v>0</v>
      </c>
      <c r="G141" s="218"/>
      <c r="H141" s="295"/>
      <c r="I141" s="273"/>
      <c r="J141" s="280">
        <f t="shared" si="18"/>
        <v>0</v>
      </c>
      <c r="K141" s="217"/>
      <c r="L141" s="24"/>
    </row>
    <row r="142" spans="1:12" s="21" customFormat="1" ht="35.25" customHeight="1">
      <c r="A142" s="74" t="s">
        <v>28</v>
      </c>
      <c r="B142" s="72">
        <f t="shared" si="15"/>
        <v>109</v>
      </c>
      <c r="C142" s="104">
        <v>3020</v>
      </c>
      <c r="D142" s="186"/>
      <c r="E142" s="184"/>
      <c r="F142" s="133">
        <f t="shared" si="20"/>
        <v>0</v>
      </c>
      <c r="G142" s="235"/>
      <c r="H142" s="256"/>
      <c r="I142" s="211"/>
      <c r="J142" s="277">
        <f t="shared" si="18"/>
        <v>0</v>
      </c>
      <c r="K142" s="226"/>
      <c r="L142" s="24"/>
    </row>
    <row r="143" spans="1:12" s="21" customFormat="1" ht="21" customHeight="1">
      <c r="A143" s="74" t="s">
        <v>85</v>
      </c>
      <c r="B143" s="72">
        <f t="shared" si="15"/>
        <v>110</v>
      </c>
      <c r="C143" s="104">
        <v>3030</v>
      </c>
      <c r="D143" s="186">
        <v>15</v>
      </c>
      <c r="E143" s="184">
        <v>15</v>
      </c>
      <c r="F143" s="133">
        <f t="shared" si="20"/>
        <v>0</v>
      </c>
      <c r="G143" s="235"/>
      <c r="H143" s="296">
        <v>82.8</v>
      </c>
      <c r="I143" s="185">
        <v>82.8</v>
      </c>
      <c r="J143" s="277">
        <f t="shared" si="18"/>
        <v>0</v>
      </c>
      <c r="K143" s="226"/>
      <c r="L143" s="24"/>
    </row>
    <row r="144" spans="1:12" s="21" customFormat="1" ht="21" customHeight="1">
      <c r="A144" s="74" t="s">
        <v>0</v>
      </c>
      <c r="B144" s="72">
        <f t="shared" si="15"/>
        <v>111</v>
      </c>
      <c r="C144" s="104" t="s">
        <v>167</v>
      </c>
      <c r="D144" s="185"/>
      <c r="E144" s="184"/>
      <c r="F144" s="133">
        <f t="shared" si="20"/>
        <v>0</v>
      </c>
      <c r="G144" s="235"/>
      <c r="H144" s="296"/>
      <c r="I144" s="185"/>
      <c r="J144" s="277">
        <f t="shared" si="18"/>
        <v>0</v>
      </c>
      <c r="K144" s="226"/>
      <c r="L144" s="24"/>
    </row>
    <row r="145" spans="1:12" s="21" customFormat="1" ht="21" customHeight="1">
      <c r="A145" s="74" t="s">
        <v>1</v>
      </c>
      <c r="B145" s="72">
        <f t="shared" si="15"/>
        <v>112</v>
      </c>
      <c r="C145" s="104" t="s">
        <v>168</v>
      </c>
      <c r="D145" s="186"/>
      <c r="E145" s="184"/>
      <c r="F145" s="133">
        <f t="shared" si="20"/>
        <v>0</v>
      </c>
      <c r="G145" s="235"/>
      <c r="H145" s="297"/>
      <c r="I145" s="186"/>
      <c r="J145" s="277">
        <f t="shared" si="18"/>
        <v>0</v>
      </c>
      <c r="K145" s="226"/>
      <c r="L145" s="24"/>
    </row>
    <row r="146" spans="1:12" s="31" customFormat="1" ht="21" customHeight="1" thickBot="1">
      <c r="A146" s="74" t="s">
        <v>8</v>
      </c>
      <c r="B146" s="72">
        <f t="shared" si="15"/>
        <v>113</v>
      </c>
      <c r="C146" s="104" t="s">
        <v>169</v>
      </c>
      <c r="D146" s="186">
        <v>15</v>
      </c>
      <c r="E146" s="187">
        <v>15</v>
      </c>
      <c r="F146" s="133">
        <f>E146-D146</f>
        <v>0</v>
      </c>
      <c r="G146" s="235"/>
      <c r="H146" s="297">
        <v>82.8</v>
      </c>
      <c r="I146" s="186">
        <v>82.8</v>
      </c>
      <c r="J146" s="277">
        <f>I146-H146</f>
        <v>0</v>
      </c>
      <c r="K146" s="298">
        <f>J146/H146</f>
        <v>0</v>
      </c>
      <c r="L146" s="30"/>
    </row>
    <row r="147" spans="1:12" s="20" customFormat="1" ht="21" customHeight="1" thickBot="1">
      <c r="A147" s="74" t="s">
        <v>2</v>
      </c>
      <c r="B147" s="72">
        <f t="shared" si="15"/>
        <v>114</v>
      </c>
      <c r="C147" s="104" t="s">
        <v>170</v>
      </c>
      <c r="D147" s="104"/>
      <c r="E147" s="143"/>
      <c r="F147" s="134"/>
      <c r="G147" s="235"/>
      <c r="H147" s="289"/>
      <c r="I147" s="291"/>
      <c r="J147" s="289"/>
      <c r="K147" s="291"/>
      <c r="L147" s="26"/>
    </row>
    <row r="148" spans="1:12" s="20" customFormat="1" ht="32.25" customHeight="1" thickBot="1">
      <c r="A148" s="74" t="s">
        <v>9</v>
      </c>
      <c r="B148" s="72">
        <f t="shared" si="15"/>
        <v>115</v>
      </c>
      <c r="C148" s="104" t="s">
        <v>171</v>
      </c>
      <c r="D148" s="104"/>
      <c r="E148" s="143"/>
      <c r="F148" s="134"/>
      <c r="G148" s="235"/>
      <c r="H148" s="289"/>
      <c r="I148" s="291"/>
      <c r="J148" s="289"/>
      <c r="K148" s="291"/>
      <c r="L148" s="26"/>
    </row>
    <row r="149" spans="1:12" s="21" customFormat="1" ht="18" customHeight="1">
      <c r="A149" s="74" t="s">
        <v>17</v>
      </c>
      <c r="B149" s="72">
        <f t="shared" si="15"/>
        <v>116</v>
      </c>
      <c r="C149" s="104" t="s">
        <v>172</v>
      </c>
      <c r="D149" s="104"/>
      <c r="E149" s="137"/>
      <c r="F149" s="133"/>
      <c r="G149" s="235"/>
      <c r="H149" s="277"/>
      <c r="I149" s="226"/>
      <c r="J149" s="277"/>
      <c r="K149" s="226"/>
      <c r="L149" s="24"/>
    </row>
    <row r="150" spans="1:12" s="21" customFormat="1" ht="18" customHeight="1" thickBot="1">
      <c r="A150" s="84" t="s">
        <v>124</v>
      </c>
      <c r="B150" s="79">
        <f t="shared" si="15"/>
        <v>117</v>
      </c>
      <c r="C150" s="105">
        <v>3040</v>
      </c>
      <c r="D150" s="105"/>
      <c r="E150" s="140"/>
      <c r="F150" s="146"/>
      <c r="G150" s="227"/>
      <c r="H150" s="250"/>
      <c r="I150" s="227"/>
      <c r="J150" s="250"/>
      <c r="K150" s="227"/>
      <c r="L150" s="24"/>
    </row>
    <row r="151" spans="1:12" s="21" customFormat="1" ht="18" customHeight="1" thickBot="1">
      <c r="A151" s="80" t="s">
        <v>125</v>
      </c>
      <c r="B151" s="81">
        <f t="shared" si="15"/>
        <v>118</v>
      </c>
      <c r="C151" s="99">
        <v>4000</v>
      </c>
      <c r="D151" s="179">
        <v>1290.8</v>
      </c>
      <c r="E151" s="179">
        <v>1290.8</v>
      </c>
      <c r="F151" s="147">
        <f>E151-D151</f>
        <v>0</v>
      </c>
      <c r="G151" s="246">
        <f t="shared" si="10"/>
        <v>0</v>
      </c>
      <c r="H151" s="179">
        <v>1290.8</v>
      </c>
      <c r="I151" s="179">
        <v>1290.8</v>
      </c>
      <c r="J151" s="300">
        <f>I151-H151</f>
        <v>0</v>
      </c>
      <c r="K151" s="246">
        <f>J151/H151*100</f>
        <v>0</v>
      </c>
      <c r="L151" s="24"/>
    </row>
    <row r="152" spans="1:12" s="21" customFormat="1" ht="18" customHeight="1" thickBot="1">
      <c r="A152" s="80" t="s">
        <v>126</v>
      </c>
      <c r="B152" s="81">
        <f t="shared" si="15"/>
        <v>119</v>
      </c>
      <c r="C152" s="99">
        <v>5000</v>
      </c>
      <c r="D152" s="103"/>
      <c r="E152" s="141"/>
      <c r="F152" s="147"/>
      <c r="G152" s="246"/>
      <c r="H152" s="299"/>
      <c r="I152" s="246"/>
      <c r="J152" s="299"/>
      <c r="K152" s="246"/>
      <c r="L152" s="24"/>
    </row>
    <row r="153" spans="1:12" s="21" customFormat="1" ht="18.75" customHeight="1">
      <c r="A153" s="74" t="s">
        <v>33</v>
      </c>
      <c r="B153" s="71">
        <f t="shared" si="15"/>
        <v>120</v>
      </c>
      <c r="C153" s="104">
        <v>5010</v>
      </c>
      <c r="D153" s="98"/>
      <c r="E153" s="142"/>
      <c r="F153" s="132"/>
      <c r="G153" s="202"/>
      <c r="H153" s="280"/>
      <c r="I153" s="217"/>
      <c r="J153" s="280"/>
      <c r="K153" s="217"/>
      <c r="L153" s="24"/>
    </row>
    <row r="154" spans="1:12" s="21" customFormat="1" ht="18.75" customHeight="1">
      <c r="A154" s="74" t="s">
        <v>67</v>
      </c>
      <c r="B154" s="72">
        <f t="shared" si="15"/>
        <v>121</v>
      </c>
      <c r="C154" s="104" t="s">
        <v>173</v>
      </c>
      <c r="D154" s="104"/>
      <c r="E154" s="137"/>
      <c r="F154" s="133"/>
      <c r="G154" s="216"/>
      <c r="H154" s="277"/>
      <c r="I154" s="226"/>
      <c r="J154" s="277"/>
      <c r="K154" s="226"/>
      <c r="L154" s="24"/>
    </row>
    <row r="155" spans="1:12" s="21" customFormat="1" ht="18.75" customHeight="1">
      <c r="A155" s="74" t="s">
        <v>34</v>
      </c>
      <c r="B155" s="72">
        <f t="shared" si="15"/>
        <v>122</v>
      </c>
      <c r="C155" s="104" t="s">
        <v>174</v>
      </c>
      <c r="D155" s="127"/>
      <c r="E155" s="137"/>
      <c r="F155" s="133"/>
      <c r="G155" s="216"/>
      <c r="H155" s="277"/>
      <c r="I155" s="226"/>
      <c r="J155" s="277"/>
      <c r="K155" s="226"/>
      <c r="L155" s="24"/>
    </row>
    <row r="156" spans="1:12" s="21" customFormat="1" ht="18.75" customHeight="1">
      <c r="A156" s="74" t="s">
        <v>35</v>
      </c>
      <c r="B156" s="72">
        <f t="shared" si="15"/>
        <v>123</v>
      </c>
      <c r="C156" s="104" t="s">
        <v>175</v>
      </c>
      <c r="D156" s="104"/>
      <c r="E156" s="137"/>
      <c r="F156" s="133"/>
      <c r="G156" s="216"/>
      <c r="H156" s="277"/>
      <c r="I156" s="226"/>
      <c r="J156" s="277"/>
      <c r="K156" s="226"/>
      <c r="L156" s="24"/>
    </row>
    <row r="157" spans="1:12" s="21" customFormat="1" ht="18.75" customHeight="1">
      <c r="A157" s="74" t="s">
        <v>68</v>
      </c>
      <c r="B157" s="72">
        <f t="shared" si="15"/>
        <v>124</v>
      </c>
      <c r="C157" s="104">
        <v>5020</v>
      </c>
      <c r="D157" s="104"/>
      <c r="E157" s="137"/>
      <c r="F157" s="133"/>
      <c r="G157" s="216"/>
      <c r="H157" s="277"/>
      <c r="I157" s="226"/>
      <c r="J157" s="277"/>
      <c r="K157" s="226"/>
      <c r="L157" s="24"/>
    </row>
    <row r="158" spans="1:12" s="21" customFormat="1" ht="18.75" customHeight="1" thickBot="1">
      <c r="A158" s="74" t="s">
        <v>36</v>
      </c>
      <c r="B158" s="72">
        <f t="shared" si="15"/>
        <v>125</v>
      </c>
      <c r="C158" s="104">
        <v>5030</v>
      </c>
      <c r="D158" s="104"/>
      <c r="E158" s="137"/>
      <c r="F158" s="133"/>
      <c r="G158" s="216"/>
      <c r="H158" s="277"/>
      <c r="I158" s="226"/>
      <c r="J158" s="277"/>
      <c r="K158" s="226"/>
      <c r="L158" s="24"/>
    </row>
    <row r="159" spans="1:12" s="21" customFormat="1" ht="18.75" customHeight="1" thickBot="1">
      <c r="A159" s="74" t="s">
        <v>67</v>
      </c>
      <c r="B159" s="72">
        <f t="shared" si="15"/>
        <v>126</v>
      </c>
      <c r="C159" s="104" t="s">
        <v>176</v>
      </c>
      <c r="D159" s="104"/>
      <c r="E159" s="143"/>
      <c r="F159" s="134"/>
      <c r="G159" s="216"/>
      <c r="H159" s="289"/>
      <c r="I159" s="291"/>
      <c r="J159" s="289"/>
      <c r="K159" s="291"/>
      <c r="L159" s="26"/>
    </row>
    <row r="160" spans="1:12" s="21" customFormat="1" ht="18.75" customHeight="1">
      <c r="A160" s="74" t="s">
        <v>34</v>
      </c>
      <c r="B160" s="72">
        <f t="shared" si="15"/>
        <v>127</v>
      </c>
      <c r="C160" s="104" t="s">
        <v>177</v>
      </c>
      <c r="D160" s="127"/>
      <c r="E160" s="137"/>
      <c r="F160" s="133"/>
      <c r="G160" s="216"/>
      <c r="H160" s="277"/>
      <c r="I160" s="226"/>
      <c r="J160" s="277"/>
      <c r="K160" s="226"/>
      <c r="L160" s="24"/>
    </row>
    <row r="161" spans="1:12" s="32" customFormat="1" ht="18.75" customHeight="1">
      <c r="A161" s="74" t="s">
        <v>35</v>
      </c>
      <c r="B161" s="72">
        <f t="shared" si="15"/>
        <v>128</v>
      </c>
      <c r="C161" s="104" t="s">
        <v>178</v>
      </c>
      <c r="D161" s="104"/>
      <c r="E161" s="137"/>
      <c r="F161" s="133"/>
      <c r="G161" s="216"/>
      <c r="H161" s="277"/>
      <c r="I161" s="226"/>
      <c r="J161" s="277"/>
      <c r="K161" s="226"/>
      <c r="L161" s="24"/>
    </row>
    <row r="162" spans="1:12" s="32" customFormat="1" ht="18.75" customHeight="1" thickBot="1">
      <c r="A162" s="74" t="s">
        <v>179</v>
      </c>
      <c r="B162" s="79">
        <f t="shared" si="15"/>
        <v>129</v>
      </c>
      <c r="C162" s="104">
        <v>5040</v>
      </c>
      <c r="D162" s="105"/>
      <c r="E162" s="140"/>
      <c r="F162" s="146"/>
      <c r="G162" s="216"/>
      <c r="H162" s="250"/>
      <c r="I162" s="227"/>
      <c r="J162" s="250"/>
      <c r="K162" s="227"/>
      <c r="L162" s="24"/>
    </row>
    <row r="163" spans="1:12" s="32" customFormat="1" ht="21" thickBot="1">
      <c r="A163" s="92" t="s">
        <v>127</v>
      </c>
      <c r="B163" s="93">
        <f t="shared" si="15"/>
        <v>130</v>
      </c>
      <c r="C163" s="97">
        <v>6000</v>
      </c>
      <c r="D163" s="113"/>
      <c r="E163" s="169"/>
      <c r="F163" s="236"/>
      <c r="G163" s="204"/>
      <c r="H163" s="301"/>
      <c r="I163" s="204"/>
      <c r="J163" s="301"/>
      <c r="K163" s="204"/>
      <c r="L163" s="25"/>
    </row>
    <row r="164" spans="1:12" s="32" customFormat="1" ht="23.25" customHeight="1" thickBot="1">
      <c r="A164" s="74" t="s">
        <v>69</v>
      </c>
      <c r="B164" s="71">
        <f t="shared" si="15"/>
        <v>131</v>
      </c>
      <c r="C164" s="104">
        <v>6010</v>
      </c>
      <c r="D164" s="173">
        <v>18</v>
      </c>
      <c r="E164" s="173">
        <v>18</v>
      </c>
      <c r="F164" s="146">
        <f t="shared" ref="F164:F166" si="21">E164-D164</f>
        <v>0</v>
      </c>
      <c r="G164" s="202">
        <f t="shared" ref="G164:G197" si="22">F164/D164*100</f>
        <v>0</v>
      </c>
      <c r="H164" s="173">
        <v>18</v>
      </c>
      <c r="I164" s="173">
        <v>18</v>
      </c>
      <c r="J164" s="146">
        <f t="shared" ref="J164:J166" si="23">I164-H164</f>
        <v>0</v>
      </c>
      <c r="K164" s="202">
        <f t="shared" ref="K164:K167" si="24">J164/H164*100</f>
        <v>0</v>
      </c>
      <c r="L164" s="26"/>
    </row>
    <row r="165" spans="1:12" s="32" customFormat="1" ht="23.25" customHeight="1">
      <c r="A165" s="74" t="s">
        <v>70</v>
      </c>
      <c r="B165" s="72">
        <f t="shared" si="15"/>
        <v>132</v>
      </c>
      <c r="C165" s="104">
        <v>6020</v>
      </c>
      <c r="D165" s="173">
        <v>0.5</v>
      </c>
      <c r="E165" s="173">
        <v>0.5</v>
      </c>
      <c r="F165" s="146">
        <f t="shared" si="21"/>
        <v>0</v>
      </c>
      <c r="G165" s="216">
        <f t="shared" si="22"/>
        <v>0</v>
      </c>
      <c r="H165" s="173">
        <v>0.5</v>
      </c>
      <c r="I165" s="173">
        <v>0.5</v>
      </c>
      <c r="J165" s="146">
        <f t="shared" si="23"/>
        <v>0</v>
      </c>
      <c r="K165" s="216">
        <f t="shared" si="24"/>
        <v>0</v>
      </c>
      <c r="L165" s="23"/>
    </row>
    <row r="166" spans="1:12" s="32" customFormat="1" ht="38.25" customHeight="1">
      <c r="A166" s="74" t="s">
        <v>128</v>
      </c>
      <c r="B166" s="72">
        <f t="shared" si="15"/>
        <v>133</v>
      </c>
      <c r="C166" s="104">
        <v>6030</v>
      </c>
      <c r="D166" s="174">
        <v>0.01</v>
      </c>
      <c r="E166" s="174">
        <v>0.01</v>
      </c>
      <c r="F166" s="146">
        <f t="shared" si="21"/>
        <v>0</v>
      </c>
      <c r="G166" s="216">
        <f t="shared" si="22"/>
        <v>0</v>
      </c>
      <c r="H166" s="174">
        <v>0.01</v>
      </c>
      <c r="I166" s="174">
        <v>0.01</v>
      </c>
      <c r="J166" s="146">
        <f t="shared" si="23"/>
        <v>0</v>
      </c>
      <c r="K166" s="216">
        <f t="shared" si="24"/>
        <v>0</v>
      </c>
      <c r="L166" s="24"/>
    </row>
    <row r="167" spans="1:12" s="32" customFormat="1" ht="23.25" customHeight="1" thickBot="1">
      <c r="A167" s="84" t="s">
        <v>71</v>
      </c>
      <c r="B167" s="79">
        <f t="shared" si="15"/>
        <v>134</v>
      </c>
      <c r="C167" s="105">
        <v>6040</v>
      </c>
      <c r="D167" s="175">
        <v>0.05</v>
      </c>
      <c r="E167" s="175">
        <v>0.05</v>
      </c>
      <c r="F167" s="146">
        <f>E167-D167</f>
        <v>0</v>
      </c>
      <c r="G167" s="216">
        <f t="shared" si="22"/>
        <v>0</v>
      </c>
      <c r="H167" s="175">
        <v>0.05</v>
      </c>
      <c r="I167" s="175">
        <v>0.05</v>
      </c>
      <c r="J167" s="146">
        <f>I167-H167</f>
        <v>0</v>
      </c>
      <c r="K167" s="216">
        <f t="shared" si="24"/>
        <v>0</v>
      </c>
      <c r="L167" s="24"/>
    </row>
    <row r="168" spans="1:12" s="32" customFormat="1" ht="18" customHeight="1" thickBot="1">
      <c r="A168" s="92" t="s">
        <v>129</v>
      </c>
      <c r="B168" s="93">
        <f t="shared" si="15"/>
        <v>135</v>
      </c>
      <c r="C168" s="97">
        <v>7000</v>
      </c>
      <c r="D168" s="113"/>
      <c r="E168" s="169"/>
      <c r="F168" s="241"/>
      <c r="G168" s="204"/>
      <c r="H168" s="301"/>
      <c r="I168" s="204"/>
      <c r="J168" s="301"/>
      <c r="K168" s="204"/>
      <c r="L168" s="24"/>
    </row>
    <row r="169" spans="1:12" s="32" customFormat="1" ht="18" customHeight="1" thickBot="1">
      <c r="A169" s="66" t="s">
        <v>72</v>
      </c>
      <c r="B169" s="71">
        <f t="shared" si="15"/>
        <v>136</v>
      </c>
      <c r="C169" s="98">
        <v>7010</v>
      </c>
      <c r="D169" s="170">
        <v>3537.6</v>
      </c>
      <c r="E169" s="170">
        <v>3537.6</v>
      </c>
      <c r="F169" s="231">
        <f t="shared" ref="F169:F172" si="25">E169-D169</f>
        <v>0</v>
      </c>
      <c r="G169" s="202">
        <f t="shared" si="22"/>
        <v>0</v>
      </c>
      <c r="H169" s="170">
        <v>3537.6</v>
      </c>
      <c r="I169" s="170">
        <v>3537.6</v>
      </c>
      <c r="J169" s="231">
        <f t="shared" ref="J169:J172" si="26">I169-H169</f>
        <v>0</v>
      </c>
      <c r="K169" s="202">
        <f t="shared" ref="K169:K171" si="27">J169/H169*100</f>
        <v>0</v>
      </c>
      <c r="L169" s="25"/>
    </row>
    <row r="170" spans="1:12" s="21" customFormat="1" ht="21" customHeight="1" thickBot="1">
      <c r="A170" s="74" t="s">
        <v>73</v>
      </c>
      <c r="B170" s="72">
        <f t="shared" si="15"/>
        <v>137</v>
      </c>
      <c r="C170" s="104">
        <v>7020</v>
      </c>
      <c r="D170" s="170">
        <v>312.5</v>
      </c>
      <c r="E170" s="170">
        <v>312.5</v>
      </c>
      <c r="F170" s="133">
        <f t="shared" si="25"/>
        <v>0</v>
      </c>
      <c r="G170" s="216">
        <f t="shared" si="22"/>
        <v>0</v>
      </c>
      <c r="H170" s="170">
        <v>312.5</v>
      </c>
      <c r="I170" s="170">
        <v>312.5</v>
      </c>
      <c r="J170" s="133">
        <f t="shared" si="26"/>
        <v>0</v>
      </c>
      <c r="K170" s="216">
        <f t="shared" si="27"/>
        <v>0</v>
      </c>
      <c r="L170" s="26"/>
    </row>
    <row r="171" spans="1:12" s="21" customFormat="1" ht="18.75">
      <c r="A171" s="74" t="s">
        <v>74</v>
      </c>
      <c r="B171" s="72">
        <f t="shared" si="15"/>
        <v>138</v>
      </c>
      <c r="C171" s="104">
        <v>7030</v>
      </c>
      <c r="D171" s="171">
        <v>3850.1</v>
      </c>
      <c r="E171" s="171">
        <v>3850.1</v>
      </c>
      <c r="F171" s="133">
        <f t="shared" si="25"/>
        <v>0</v>
      </c>
      <c r="G171" s="216">
        <f t="shared" si="22"/>
        <v>0</v>
      </c>
      <c r="H171" s="171">
        <v>3850.1</v>
      </c>
      <c r="I171" s="171">
        <v>3850.1</v>
      </c>
      <c r="J171" s="133">
        <f t="shared" si="26"/>
        <v>0</v>
      </c>
      <c r="K171" s="216">
        <f t="shared" si="27"/>
        <v>0</v>
      </c>
      <c r="L171" s="23"/>
    </row>
    <row r="172" spans="1:12" s="32" customFormat="1" ht="18" customHeight="1">
      <c r="A172" s="74" t="s">
        <v>75</v>
      </c>
      <c r="B172" s="72">
        <f t="shared" si="15"/>
        <v>139</v>
      </c>
      <c r="C172" s="104">
        <v>7040</v>
      </c>
      <c r="D172" s="171"/>
      <c r="E172" s="190">
        <v>20.5</v>
      </c>
      <c r="F172" s="226">
        <f t="shared" si="25"/>
        <v>20.5</v>
      </c>
      <c r="G172" s="216"/>
      <c r="H172" s="171"/>
      <c r="I172" s="171">
        <v>20.5</v>
      </c>
      <c r="J172" s="226">
        <f t="shared" si="26"/>
        <v>20.5</v>
      </c>
      <c r="K172" s="216"/>
      <c r="L172" s="24"/>
    </row>
    <row r="173" spans="1:12" s="32" customFormat="1" ht="18" customHeight="1" thickBot="1">
      <c r="A173" s="84" t="s">
        <v>76</v>
      </c>
      <c r="B173" s="79">
        <f t="shared" si="15"/>
        <v>140</v>
      </c>
      <c r="C173" s="105">
        <v>7050</v>
      </c>
      <c r="D173" s="172"/>
      <c r="E173" s="230">
        <v>382.5</v>
      </c>
      <c r="F173" s="232">
        <v>382.5</v>
      </c>
      <c r="G173" s="216"/>
      <c r="H173" s="172"/>
      <c r="I173" s="230">
        <v>382.5</v>
      </c>
      <c r="J173" s="232">
        <v>382.5</v>
      </c>
      <c r="K173" s="216"/>
      <c r="L173" s="24"/>
    </row>
    <row r="174" spans="1:12" s="32" customFormat="1" ht="27.75" customHeight="1" thickBot="1">
      <c r="A174" s="92" t="s">
        <v>130</v>
      </c>
      <c r="B174" s="93">
        <f t="shared" ref="B174:B206" si="28">B173+1</f>
        <v>141</v>
      </c>
      <c r="C174" s="97">
        <v>8000</v>
      </c>
      <c r="D174" s="113"/>
      <c r="E174" s="169"/>
      <c r="F174" s="242"/>
      <c r="G174" s="204"/>
      <c r="H174" s="301"/>
      <c r="I174" s="204"/>
      <c r="J174" s="302"/>
      <c r="K174" s="204"/>
      <c r="L174" s="24"/>
    </row>
    <row r="175" spans="1:12" s="32" customFormat="1" ht="24" customHeight="1">
      <c r="A175" s="66" t="s">
        <v>241</v>
      </c>
      <c r="B175" s="71">
        <f t="shared" si="28"/>
        <v>142</v>
      </c>
      <c r="C175" s="98">
        <v>8010</v>
      </c>
      <c r="D175" s="359">
        <f t="shared" ref="D175:E175" si="29">SUM(D176:D182)</f>
        <v>128</v>
      </c>
      <c r="E175" s="359">
        <f t="shared" si="29"/>
        <v>128</v>
      </c>
      <c r="F175" s="235">
        <f t="shared" ref="F175:F190" si="30">E175-D175</f>
        <v>0</v>
      </c>
      <c r="G175" s="202">
        <f t="shared" si="22"/>
        <v>0</v>
      </c>
      <c r="H175" s="361">
        <f>SUM(H176:H182)</f>
        <v>137.5</v>
      </c>
      <c r="I175" s="361">
        <f>SUM(I176:I182)</f>
        <v>137.5</v>
      </c>
      <c r="J175" s="217">
        <f t="shared" ref="J175:J190" si="31">I175-H175</f>
        <v>0</v>
      </c>
      <c r="K175" s="202">
        <f t="shared" ref="K175:K197" si="32">J175/H175*100</f>
        <v>0</v>
      </c>
      <c r="L175" s="24"/>
    </row>
    <row r="176" spans="1:12" s="32" customFormat="1" ht="18" customHeight="1">
      <c r="A176" s="74" t="s">
        <v>18</v>
      </c>
      <c r="B176" s="72">
        <f t="shared" si="28"/>
        <v>143</v>
      </c>
      <c r="C176" s="104" t="s">
        <v>180</v>
      </c>
      <c r="D176" s="360">
        <v>1</v>
      </c>
      <c r="E176" s="360">
        <v>1</v>
      </c>
      <c r="F176" s="146">
        <f t="shared" si="30"/>
        <v>0</v>
      </c>
      <c r="G176" s="216">
        <f t="shared" si="22"/>
        <v>0</v>
      </c>
      <c r="H176" s="311">
        <v>1</v>
      </c>
      <c r="I176" s="311">
        <v>1</v>
      </c>
      <c r="J176" s="226">
        <f t="shared" si="31"/>
        <v>0</v>
      </c>
      <c r="K176" s="216">
        <f t="shared" si="32"/>
        <v>0</v>
      </c>
      <c r="L176" s="24"/>
    </row>
    <row r="177" spans="1:12" s="32" customFormat="1" ht="18" customHeight="1">
      <c r="A177" s="74" t="s">
        <v>131</v>
      </c>
      <c r="B177" s="72">
        <f t="shared" si="28"/>
        <v>144</v>
      </c>
      <c r="C177" s="104" t="s">
        <v>181</v>
      </c>
      <c r="D177" s="360">
        <v>1</v>
      </c>
      <c r="E177" s="360">
        <v>1</v>
      </c>
      <c r="F177" s="146">
        <f t="shared" si="30"/>
        <v>0</v>
      </c>
      <c r="G177" s="216">
        <f t="shared" si="22"/>
        <v>0</v>
      </c>
      <c r="H177" s="311">
        <v>2</v>
      </c>
      <c r="I177" s="311">
        <v>2</v>
      </c>
      <c r="J177" s="133">
        <f t="shared" si="31"/>
        <v>0</v>
      </c>
      <c r="K177" s="216">
        <f t="shared" si="32"/>
        <v>0</v>
      </c>
      <c r="L177" s="24"/>
    </row>
    <row r="178" spans="1:12" s="32" customFormat="1" ht="18" customHeight="1" thickBot="1">
      <c r="A178" s="74" t="s">
        <v>77</v>
      </c>
      <c r="B178" s="72">
        <f t="shared" si="28"/>
        <v>145</v>
      </c>
      <c r="C178" s="104" t="s">
        <v>182</v>
      </c>
      <c r="D178" s="310">
        <v>63</v>
      </c>
      <c r="E178" s="310">
        <v>63</v>
      </c>
      <c r="F178" s="254">
        <f t="shared" si="30"/>
        <v>0</v>
      </c>
      <c r="G178" s="216">
        <f t="shared" si="22"/>
        <v>0</v>
      </c>
      <c r="H178" s="311">
        <v>65</v>
      </c>
      <c r="I178" s="311">
        <v>65</v>
      </c>
      <c r="J178" s="255">
        <f t="shared" si="31"/>
        <v>0</v>
      </c>
      <c r="K178" s="216">
        <f t="shared" si="32"/>
        <v>0</v>
      </c>
      <c r="L178" s="25"/>
    </row>
    <row r="179" spans="1:12" s="21" customFormat="1" ht="18" customHeight="1" thickBot="1">
      <c r="A179" s="74" t="s">
        <v>78</v>
      </c>
      <c r="B179" s="72">
        <f t="shared" si="28"/>
        <v>146</v>
      </c>
      <c r="C179" s="104" t="s">
        <v>183</v>
      </c>
      <c r="D179" s="311">
        <v>12.5</v>
      </c>
      <c r="E179" s="311">
        <v>12.5</v>
      </c>
      <c r="F179" s="235">
        <f t="shared" si="30"/>
        <v>0</v>
      </c>
      <c r="G179" s="216">
        <f t="shared" si="22"/>
        <v>0</v>
      </c>
      <c r="H179" s="311">
        <v>13</v>
      </c>
      <c r="I179" s="311">
        <v>13</v>
      </c>
      <c r="J179" s="226">
        <f t="shared" si="31"/>
        <v>0</v>
      </c>
      <c r="K179" s="216">
        <f t="shared" si="32"/>
        <v>0</v>
      </c>
      <c r="L179" s="33"/>
    </row>
    <row r="180" spans="1:12" s="32" customFormat="1" ht="18" customHeight="1">
      <c r="A180" s="74" t="s">
        <v>79</v>
      </c>
      <c r="B180" s="72">
        <f t="shared" si="28"/>
        <v>147</v>
      </c>
      <c r="C180" s="104" t="s">
        <v>184</v>
      </c>
      <c r="D180" s="311">
        <v>37.25</v>
      </c>
      <c r="E180" s="311">
        <v>37.25</v>
      </c>
      <c r="F180" s="254">
        <f t="shared" si="30"/>
        <v>0</v>
      </c>
      <c r="G180" s="216">
        <f t="shared" si="22"/>
        <v>0</v>
      </c>
      <c r="H180" s="311">
        <v>42</v>
      </c>
      <c r="I180" s="311">
        <v>42</v>
      </c>
      <c r="J180" s="255">
        <f t="shared" si="31"/>
        <v>0</v>
      </c>
      <c r="K180" s="216">
        <f t="shared" si="32"/>
        <v>0</v>
      </c>
      <c r="L180" s="23"/>
    </row>
    <row r="181" spans="1:12" s="32" customFormat="1" ht="18" customHeight="1">
      <c r="A181" s="74" t="s">
        <v>80</v>
      </c>
      <c r="B181" s="72">
        <f t="shared" si="28"/>
        <v>148</v>
      </c>
      <c r="C181" s="105" t="s">
        <v>185</v>
      </c>
      <c r="D181" s="311">
        <v>11</v>
      </c>
      <c r="E181" s="311">
        <v>11</v>
      </c>
      <c r="F181" s="146">
        <f t="shared" si="30"/>
        <v>0</v>
      </c>
      <c r="G181" s="216">
        <f t="shared" si="22"/>
        <v>0</v>
      </c>
      <c r="H181" s="311">
        <v>11.5</v>
      </c>
      <c r="I181" s="311">
        <v>11.5</v>
      </c>
      <c r="J181" s="133">
        <f t="shared" si="31"/>
        <v>0</v>
      </c>
      <c r="K181" s="216">
        <f t="shared" si="32"/>
        <v>0</v>
      </c>
      <c r="L181" s="23"/>
    </row>
    <row r="182" spans="1:12" s="32" customFormat="1" ht="18" customHeight="1" thickBot="1">
      <c r="A182" s="84" t="s">
        <v>81</v>
      </c>
      <c r="B182" s="79">
        <f t="shared" si="28"/>
        <v>149</v>
      </c>
      <c r="C182" s="105" t="s">
        <v>186</v>
      </c>
      <c r="D182" s="312">
        <v>2.25</v>
      </c>
      <c r="E182" s="312">
        <v>2.25</v>
      </c>
      <c r="F182" s="146">
        <f t="shared" si="30"/>
        <v>0</v>
      </c>
      <c r="G182" s="216">
        <f t="shared" si="22"/>
        <v>0</v>
      </c>
      <c r="H182" s="362">
        <v>3</v>
      </c>
      <c r="I182" s="362">
        <v>3</v>
      </c>
      <c r="J182" s="235">
        <f t="shared" si="31"/>
        <v>0</v>
      </c>
      <c r="K182" s="216">
        <f t="shared" si="32"/>
        <v>0</v>
      </c>
      <c r="L182" s="24"/>
    </row>
    <row r="183" spans="1:12" s="32" customFormat="1" ht="26.25" customHeight="1" thickBot="1">
      <c r="A183" s="87" t="s">
        <v>82</v>
      </c>
      <c r="B183" s="70">
        <f t="shared" si="28"/>
        <v>150</v>
      </c>
      <c r="C183" s="103">
        <v>8020</v>
      </c>
      <c r="D183" s="246">
        <f t="shared" ref="D183:E183" si="33">SUM(D184:D190)</f>
        <v>2925.2999999999997</v>
      </c>
      <c r="E183" s="246">
        <f t="shared" si="33"/>
        <v>2925.2999999999997</v>
      </c>
      <c r="F183" s="147">
        <f t="shared" si="30"/>
        <v>0</v>
      </c>
      <c r="G183" s="246">
        <f t="shared" si="22"/>
        <v>0</v>
      </c>
      <c r="H183" s="179">
        <f>SUM(H184:H190)</f>
        <v>13412.5</v>
      </c>
      <c r="I183" s="179">
        <f>SUM(I184:I190)</f>
        <v>13412.5</v>
      </c>
      <c r="J183" s="246">
        <f t="shared" si="31"/>
        <v>0</v>
      </c>
      <c r="K183" s="246">
        <f t="shared" si="32"/>
        <v>0</v>
      </c>
      <c r="L183" s="24"/>
    </row>
    <row r="184" spans="1:12" s="32" customFormat="1" ht="18" customHeight="1">
      <c r="A184" s="66" t="s">
        <v>18</v>
      </c>
      <c r="B184" s="71">
        <f t="shared" si="28"/>
        <v>151</v>
      </c>
      <c r="C184" s="104" t="s">
        <v>187</v>
      </c>
      <c r="D184" s="313">
        <v>122</v>
      </c>
      <c r="E184" s="313">
        <v>122</v>
      </c>
      <c r="F184" s="243">
        <f t="shared" si="30"/>
        <v>0</v>
      </c>
      <c r="G184" s="202">
        <f t="shared" si="22"/>
        <v>0</v>
      </c>
      <c r="H184" s="248">
        <v>497.1</v>
      </c>
      <c r="I184" s="248">
        <v>497.1</v>
      </c>
      <c r="J184" s="228">
        <f t="shared" si="31"/>
        <v>0</v>
      </c>
      <c r="K184" s="202">
        <f t="shared" si="32"/>
        <v>0</v>
      </c>
      <c r="L184" s="24"/>
    </row>
    <row r="185" spans="1:12" s="32" customFormat="1" ht="18" customHeight="1">
      <c r="A185" s="66" t="s">
        <v>132</v>
      </c>
      <c r="B185" s="72">
        <f t="shared" si="28"/>
        <v>152</v>
      </c>
      <c r="C185" s="104" t="s">
        <v>188</v>
      </c>
      <c r="D185" s="313">
        <v>37.799999999999997</v>
      </c>
      <c r="E185" s="313">
        <v>37.799999999999997</v>
      </c>
      <c r="F185" s="146">
        <f t="shared" si="30"/>
        <v>0</v>
      </c>
      <c r="G185" s="216">
        <f t="shared" si="22"/>
        <v>0</v>
      </c>
      <c r="H185" s="186">
        <v>321</v>
      </c>
      <c r="I185" s="186">
        <v>321</v>
      </c>
      <c r="J185" s="226">
        <f t="shared" si="31"/>
        <v>0</v>
      </c>
      <c r="K185" s="216">
        <f t="shared" si="32"/>
        <v>0</v>
      </c>
      <c r="L185" s="24"/>
    </row>
    <row r="186" spans="1:12" s="32" customFormat="1" ht="18" customHeight="1" thickBot="1">
      <c r="A186" s="74" t="s">
        <v>77</v>
      </c>
      <c r="B186" s="72">
        <f t="shared" si="28"/>
        <v>153</v>
      </c>
      <c r="C186" s="104" t="s">
        <v>189</v>
      </c>
      <c r="D186" s="313">
        <v>1206.3</v>
      </c>
      <c r="E186" s="313">
        <v>1206.3</v>
      </c>
      <c r="F186" s="146">
        <f t="shared" si="30"/>
        <v>0</v>
      </c>
      <c r="G186" s="216">
        <f t="shared" si="22"/>
        <v>0</v>
      </c>
      <c r="H186" s="186">
        <v>5772.1</v>
      </c>
      <c r="I186" s="186">
        <v>5772.1</v>
      </c>
      <c r="J186" s="226">
        <f t="shared" si="31"/>
        <v>0</v>
      </c>
      <c r="K186" s="216">
        <f t="shared" si="32"/>
        <v>0</v>
      </c>
      <c r="L186" s="25"/>
    </row>
    <row r="187" spans="1:12" s="21" customFormat="1" ht="21" customHeight="1" thickBot="1">
      <c r="A187" s="74" t="s">
        <v>78</v>
      </c>
      <c r="B187" s="72">
        <f t="shared" si="28"/>
        <v>154</v>
      </c>
      <c r="C187" s="104" t="s">
        <v>190</v>
      </c>
      <c r="D187" s="313">
        <v>401.9</v>
      </c>
      <c r="E187" s="313">
        <v>401.9</v>
      </c>
      <c r="F187" s="146">
        <f t="shared" si="30"/>
        <v>0</v>
      </c>
      <c r="G187" s="216">
        <f t="shared" si="22"/>
        <v>0</v>
      </c>
      <c r="H187" s="186">
        <v>1564.7</v>
      </c>
      <c r="I187" s="186">
        <v>1564.7</v>
      </c>
      <c r="J187" s="226">
        <f t="shared" si="31"/>
        <v>0</v>
      </c>
      <c r="K187" s="216">
        <f t="shared" si="32"/>
        <v>0</v>
      </c>
      <c r="L187" s="33"/>
    </row>
    <row r="188" spans="1:12" s="32" customFormat="1" ht="18" customHeight="1">
      <c r="A188" s="74" t="s">
        <v>79</v>
      </c>
      <c r="B188" s="72">
        <f t="shared" si="28"/>
        <v>155</v>
      </c>
      <c r="C188" s="104" t="s">
        <v>191</v>
      </c>
      <c r="D188" s="313">
        <v>933.6</v>
      </c>
      <c r="E188" s="313">
        <v>933.6</v>
      </c>
      <c r="F188" s="146">
        <f t="shared" si="30"/>
        <v>0</v>
      </c>
      <c r="G188" s="216">
        <f t="shared" si="22"/>
        <v>0</v>
      </c>
      <c r="H188" s="186">
        <v>4175.8</v>
      </c>
      <c r="I188" s="186">
        <v>4175.8</v>
      </c>
      <c r="J188" s="226">
        <f t="shared" si="31"/>
        <v>0</v>
      </c>
      <c r="K188" s="216">
        <f t="shared" si="32"/>
        <v>0</v>
      </c>
      <c r="L188" s="23"/>
    </row>
    <row r="189" spans="1:12" s="32" customFormat="1" ht="18" customHeight="1">
      <c r="A189" s="74" t="s">
        <v>80</v>
      </c>
      <c r="B189" s="72">
        <f t="shared" si="28"/>
        <v>156</v>
      </c>
      <c r="C189" s="105" t="s">
        <v>192</v>
      </c>
      <c r="D189" s="313">
        <v>182.1</v>
      </c>
      <c r="E189" s="313">
        <v>182.1</v>
      </c>
      <c r="F189" s="146">
        <f t="shared" si="30"/>
        <v>0</v>
      </c>
      <c r="G189" s="216">
        <f t="shared" si="22"/>
        <v>0</v>
      </c>
      <c r="H189" s="186">
        <v>858.8</v>
      </c>
      <c r="I189" s="186">
        <v>858.8</v>
      </c>
      <c r="J189" s="226">
        <f t="shared" si="31"/>
        <v>0</v>
      </c>
      <c r="K189" s="216">
        <f t="shared" si="32"/>
        <v>0</v>
      </c>
      <c r="L189" s="23"/>
    </row>
    <row r="190" spans="1:12" s="32" customFormat="1" ht="18" customHeight="1" thickBot="1">
      <c r="A190" s="84" t="s">
        <v>81</v>
      </c>
      <c r="B190" s="79">
        <f t="shared" si="28"/>
        <v>157</v>
      </c>
      <c r="C190" s="105" t="s">
        <v>193</v>
      </c>
      <c r="D190" s="314">
        <v>41.6</v>
      </c>
      <c r="E190" s="314">
        <v>41.6</v>
      </c>
      <c r="F190" s="146">
        <f t="shared" si="30"/>
        <v>0</v>
      </c>
      <c r="G190" s="216">
        <f t="shared" si="22"/>
        <v>0</v>
      </c>
      <c r="H190" s="249">
        <v>223</v>
      </c>
      <c r="I190" s="249">
        <v>223</v>
      </c>
      <c r="J190" s="235">
        <f t="shared" si="31"/>
        <v>0</v>
      </c>
      <c r="K190" s="216">
        <f t="shared" si="32"/>
        <v>0</v>
      </c>
      <c r="L190" s="24"/>
    </row>
    <row r="191" spans="1:12" s="32" customFormat="1" ht="34.5" customHeight="1" thickBot="1">
      <c r="A191" s="87" t="s">
        <v>242</v>
      </c>
      <c r="B191" s="70">
        <f t="shared" si="28"/>
        <v>158</v>
      </c>
      <c r="C191" s="103">
        <v>8030</v>
      </c>
      <c r="D191" s="246">
        <f t="shared" ref="D191:E198" si="34">D183/D175/3</f>
        <v>7.6179687499999993</v>
      </c>
      <c r="E191" s="246">
        <f t="shared" si="34"/>
        <v>7.6179687499999993</v>
      </c>
      <c r="F191" s="147">
        <f t="shared" ref="F191:F197" si="35">E191-D191</f>
        <v>0</v>
      </c>
      <c r="G191" s="246">
        <f t="shared" si="22"/>
        <v>0</v>
      </c>
      <c r="H191" s="251">
        <f>H183/H175/12</f>
        <v>8.1287878787878789</v>
      </c>
      <c r="I191" s="251">
        <f>I183/I175/12</f>
        <v>8.1287878787878789</v>
      </c>
      <c r="J191" s="246">
        <f t="shared" ref="J191:J197" si="36">I191-H191</f>
        <v>0</v>
      </c>
      <c r="K191" s="246">
        <f t="shared" si="32"/>
        <v>0</v>
      </c>
      <c r="L191" s="24"/>
    </row>
    <row r="192" spans="1:12" s="32" customFormat="1" ht="21" customHeight="1">
      <c r="A192" s="66" t="s">
        <v>18</v>
      </c>
      <c r="B192" s="71">
        <f t="shared" si="28"/>
        <v>159</v>
      </c>
      <c r="C192" s="104" t="s">
        <v>194</v>
      </c>
      <c r="D192" s="228">
        <f t="shared" si="34"/>
        <v>40.666666666666664</v>
      </c>
      <c r="E192" s="228">
        <f t="shared" si="34"/>
        <v>40.666666666666664</v>
      </c>
      <c r="F192" s="243">
        <f t="shared" si="35"/>
        <v>0</v>
      </c>
      <c r="G192" s="201">
        <f t="shared" si="22"/>
        <v>0</v>
      </c>
      <c r="H192" s="217">
        <f>H184/H176/12</f>
        <v>41.425000000000004</v>
      </c>
      <c r="I192" s="217">
        <f>I184/I176/12</f>
        <v>41.425000000000004</v>
      </c>
      <c r="J192" s="201">
        <f t="shared" si="36"/>
        <v>0</v>
      </c>
      <c r="K192" s="234">
        <f t="shared" si="32"/>
        <v>0</v>
      </c>
      <c r="L192" s="24"/>
    </row>
    <row r="193" spans="1:12" s="32" customFormat="1" ht="21" customHeight="1">
      <c r="A193" s="66" t="s">
        <v>132</v>
      </c>
      <c r="B193" s="72">
        <f t="shared" si="28"/>
        <v>160</v>
      </c>
      <c r="C193" s="104" t="s">
        <v>195</v>
      </c>
      <c r="D193" s="228">
        <f t="shared" si="34"/>
        <v>12.6</v>
      </c>
      <c r="E193" s="228">
        <f t="shared" si="34"/>
        <v>12.6</v>
      </c>
      <c r="F193" s="146">
        <f t="shared" si="35"/>
        <v>0</v>
      </c>
      <c r="G193" s="250">
        <f t="shared" si="22"/>
        <v>0</v>
      </c>
      <c r="H193" s="226">
        <f t="shared" ref="H193:I198" si="37">H185/H177/12</f>
        <v>13.375</v>
      </c>
      <c r="I193" s="226">
        <f t="shared" si="37"/>
        <v>13.375</v>
      </c>
      <c r="J193" s="250">
        <f t="shared" si="36"/>
        <v>0</v>
      </c>
      <c r="K193" s="235">
        <f t="shared" si="32"/>
        <v>0</v>
      </c>
      <c r="L193" s="24"/>
    </row>
    <row r="194" spans="1:12" s="32" customFormat="1" ht="21" customHeight="1" thickBot="1">
      <c r="A194" s="74" t="s">
        <v>77</v>
      </c>
      <c r="B194" s="72">
        <f t="shared" si="28"/>
        <v>161</v>
      </c>
      <c r="C194" s="104" t="s">
        <v>196</v>
      </c>
      <c r="D194" s="228">
        <f t="shared" si="34"/>
        <v>6.3825396825396821</v>
      </c>
      <c r="E194" s="228">
        <f t="shared" si="34"/>
        <v>6.3825396825396821</v>
      </c>
      <c r="F194" s="146">
        <f t="shared" si="35"/>
        <v>0</v>
      </c>
      <c r="G194" s="250">
        <f t="shared" si="22"/>
        <v>0</v>
      </c>
      <c r="H194" s="226">
        <f t="shared" si="37"/>
        <v>7.4001282051282056</v>
      </c>
      <c r="I194" s="226">
        <f t="shared" si="37"/>
        <v>7.4001282051282056</v>
      </c>
      <c r="J194" s="250">
        <f t="shared" si="36"/>
        <v>0</v>
      </c>
      <c r="K194" s="235">
        <f t="shared" si="32"/>
        <v>0</v>
      </c>
      <c r="L194" s="25"/>
    </row>
    <row r="195" spans="1:12" s="21" customFormat="1" ht="21" customHeight="1" thickBot="1">
      <c r="A195" s="74" t="s">
        <v>78</v>
      </c>
      <c r="B195" s="72">
        <f t="shared" si="28"/>
        <v>162</v>
      </c>
      <c r="C195" s="104" t="s">
        <v>197</v>
      </c>
      <c r="D195" s="228">
        <f t="shared" si="34"/>
        <v>10.717333333333334</v>
      </c>
      <c r="E195" s="228">
        <f t="shared" si="34"/>
        <v>10.717333333333334</v>
      </c>
      <c r="F195" s="146">
        <f t="shared" si="35"/>
        <v>0</v>
      </c>
      <c r="G195" s="250">
        <f t="shared" si="22"/>
        <v>0</v>
      </c>
      <c r="H195" s="226">
        <f t="shared" si="37"/>
        <v>10.030128205128205</v>
      </c>
      <c r="I195" s="226">
        <f t="shared" si="37"/>
        <v>10.030128205128205</v>
      </c>
      <c r="J195" s="250">
        <f t="shared" si="36"/>
        <v>0</v>
      </c>
      <c r="K195" s="235">
        <f t="shared" si="32"/>
        <v>0</v>
      </c>
      <c r="L195" s="33"/>
    </row>
    <row r="196" spans="1:12" s="32" customFormat="1" ht="21" customHeight="1">
      <c r="A196" s="74" t="s">
        <v>79</v>
      </c>
      <c r="B196" s="72">
        <f t="shared" si="28"/>
        <v>163</v>
      </c>
      <c r="C196" s="104" t="s">
        <v>198</v>
      </c>
      <c r="D196" s="228">
        <f t="shared" si="34"/>
        <v>8.3543624161073833</v>
      </c>
      <c r="E196" s="228">
        <f t="shared" si="34"/>
        <v>8.3543624161073833</v>
      </c>
      <c r="F196" s="146">
        <f t="shared" si="35"/>
        <v>0</v>
      </c>
      <c r="G196" s="250">
        <f t="shared" si="22"/>
        <v>0</v>
      </c>
      <c r="H196" s="226">
        <f t="shared" si="37"/>
        <v>8.2853174603174597</v>
      </c>
      <c r="I196" s="226">
        <f t="shared" si="37"/>
        <v>8.2853174603174597</v>
      </c>
      <c r="J196" s="250">
        <f t="shared" si="36"/>
        <v>0</v>
      </c>
      <c r="K196" s="235">
        <f t="shared" si="32"/>
        <v>0</v>
      </c>
      <c r="L196" s="23"/>
    </row>
    <row r="197" spans="1:12" s="32" customFormat="1" ht="21" customHeight="1">
      <c r="A197" s="74" t="s">
        <v>80</v>
      </c>
      <c r="B197" s="72">
        <f t="shared" si="28"/>
        <v>164</v>
      </c>
      <c r="C197" s="105" t="s">
        <v>199</v>
      </c>
      <c r="D197" s="228">
        <f t="shared" si="34"/>
        <v>5.5181818181818185</v>
      </c>
      <c r="E197" s="228">
        <f t="shared" si="34"/>
        <v>5.5181818181818185</v>
      </c>
      <c r="F197" s="146">
        <f t="shared" si="35"/>
        <v>0</v>
      </c>
      <c r="G197" s="250">
        <f t="shared" si="22"/>
        <v>0</v>
      </c>
      <c r="H197" s="226">
        <f t="shared" si="37"/>
        <v>6.2231884057971003</v>
      </c>
      <c r="I197" s="226">
        <f t="shared" si="37"/>
        <v>6.2231884057971003</v>
      </c>
      <c r="J197" s="250">
        <f t="shared" si="36"/>
        <v>0</v>
      </c>
      <c r="K197" s="235">
        <f t="shared" si="32"/>
        <v>0</v>
      </c>
      <c r="L197" s="24"/>
    </row>
    <row r="198" spans="1:12" s="32" customFormat="1" ht="21" customHeight="1" thickBot="1">
      <c r="A198" s="84" t="s">
        <v>81</v>
      </c>
      <c r="B198" s="79">
        <f t="shared" si="28"/>
        <v>165</v>
      </c>
      <c r="C198" s="105" t="s">
        <v>200</v>
      </c>
      <c r="D198" s="315">
        <f t="shared" si="34"/>
        <v>6.1629629629629639</v>
      </c>
      <c r="E198" s="315">
        <f t="shared" si="34"/>
        <v>6.1629629629629639</v>
      </c>
      <c r="F198" s="146">
        <f>E198-D198</f>
        <v>0</v>
      </c>
      <c r="G198" s="250">
        <f>F198/D198*100</f>
        <v>0</v>
      </c>
      <c r="H198" s="227">
        <f t="shared" si="37"/>
        <v>6.1944444444444438</v>
      </c>
      <c r="I198" s="227">
        <f t="shared" si="37"/>
        <v>6.1944444444444438</v>
      </c>
      <c r="J198" s="250">
        <f>I198-H198</f>
        <v>0</v>
      </c>
      <c r="K198" s="227">
        <f>J198/H198*100</f>
        <v>0</v>
      </c>
      <c r="L198" s="24"/>
    </row>
    <row r="199" spans="1:12" ht="27.75" customHeight="1" thickBot="1">
      <c r="A199" s="87" t="s">
        <v>83</v>
      </c>
      <c r="B199" s="70">
        <f t="shared" si="28"/>
        <v>166</v>
      </c>
      <c r="C199" s="107">
        <v>8040</v>
      </c>
      <c r="D199" s="305">
        <f>SUM(D200:D206)</f>
        <v>0</v>
      </c>
      <c r="E199" s="305">
        <f>SUM(E200:E206)</f>
        <v>0</v>
      </c>
      <c r="F199" s="147">
        <f t="shared" ref="F199:F205" si="38">E199-D199</f>
        <v>0</v>
      </c>
      <c r="G199" s="246"/>
      <c r="H199" s="316">
        <f>SUM(H200:H206)</f>
        <v>0</v>
      </c>
      <c r="I199" s="305">
        <f>SUM(I200:I206)</f>
        <v>0</v>
      </c>
      <c r="J199" s="147">
        <f t="shared" ref="J199:J205" si="39">I199-H199</f>
        <v>0</v>
      </c>
      <c r="K199" s="246"/>
    </row>
    <row r="200" spans="1:12" s="21" customFormat="1" ht="20.25" customHeight="1">
      <c r="A200" s="66" t="s">
        <v>18</v>
      </c>
      <c r="B200" s="71">
        <f t="shared" si="28"/>
        <v>167</v>
      </c>
      <c r="C200" s="108" t="s">
        <v>201</v>
      </c>
      <c r="D200" s="309">
        <v>0</v>
      </c>
      <c r="E200" s="309">
        <v>0</v>
      </c>
      <c r="F200" s="306">
        <f t="shared" si="38"/>
        <v>0</v>
      </c>
      <c r="G200" s="307"/>
      <c r="H200" s="309">
        <v>0</v>
      </c>
      <c r="I200" s="309">
        <v>0</v>
      </c>
      <c r="J200" s="306">
        <f t="shared" si="39"/>
        <v>0</v>
      </c>
      <c r="K200" s="307"/>
      <c r="L200" s="38"/>
    </row>
    <row r="201" spans="1:12" ht="20.25" customHeight="1">
      <c r="A201" s="74" t="s">
        <v>132</v>
      </c>
      <c r="B201" s="72">
        <f t="shared" si="28"/>
        <v>168</v>
      </c>
      <c r="C201" s="108" t="s">
        <v>202</v>
      </c>
      <c r="D201" s="303">
        <v>0</v>
      </c>
      <c r="E201" s="303">
        <v>0</v>
      </c>
      <c r="F201" s="146">
        <f t="shared" si="38"/>
        <v>0</v>
      </c>
      <c r="G201" s="216"/>
      <c r="H201" s="303">
        <v>0</v>
      </c>
      <c r="I201" s="303">
        <v>0</v>
      </c>
      <c r="J201" s="146">
        <f t="shared" si="39"/>
        <v>0</v>
      </c>
      <c r="K201" s="216"/>
    </row>
    <row r="202" spans="1:12" ht="20.25" customHeight="1">
      <c r="A202" s="74" t="s">
        <v>77</v>
      </c>
      <c r="B202" s="72">
        <f t="shared" si="28"/>
        <v>169</v>
      </c>
      <c r="C202" s="108" t="s">
        <v>203</v>
      </c>
      <c r="D202" s="303">
        <v>0</v>
      </c>
      <c r="E202" s="303">
        <v>0</v>
      </c>
      <c r="F202" s="146">
        <f t="shared" si="38"/>
        <v>0</v>
      </c>
      <c r="G202" s="216"/>
      <c r="H202" s="303">
        <v>0</v>
      </c>
      <c r="I202" s="303">
        <v>0</v>
      </c>
      <c r="J202" s="146">
        <f t="shared" si="39"/>
        <v>0</v>
      </c>
      <c r="K202" s="216"/>
    </row>
    <row r="203" spans="1:12" ht="20.25" customHeight="1">
      <c r="A203" s="74" t="s">
        <v>78</v>
      </c>
      <c r="B203" s="72">
        <f t="shared" si="28"/>
        <v>170</v>
      </c>
      <c r="C203" s="108" t="s">
        <v>204</v>
      </c>
      <c r="D203" s="303">
        <v>0</v>
      </c>
      <c r="E203" s="303">
        <v>0</v>
      </c>
      <c r="F203" s="146">
        <f t="shared" si="38"/>
        <v>0</v>
      </c>
      <c r="G203" s="216"/>
      <c r="H203" s="303">
        <v>0</v>
      </c>
      <c r="I203" s="303">
        <v>0</v>
      </c>
      <c r="J203" s="146">
        <f t="shared" si="39"/>
        <v>0</v>
      </c>
      <c r="K203" s="216"/>
    </row>
    <row r="204" spans="1:12" ht="20.25" customHeight="1">
      <c r="A204" s="74" t="s">
        <v>79</v>
      </c>
      <c r="B204" s="72">
        <f t="shared" si="28"/>
        <v>171</v>
      </c>
      <c r="C204" s="108" t="s">
        <v>205</v>
      </c>
      <c r="D204" s="303">
        <v>0</v>
      </c>
      <c r="E204" s="303">
        <v>0</v>
      </c>
      <c r="F204" s="146">
        <f t="shared" si="38"/>
        <v>0</v>
      </c>
      <c r="G204" s="216"/>
      <c r="H204" s="303">
        <v>0</v>
      </c>
      <c r="I204" s="303">
        <v>0</v>
      </c>
      <c r="J204" s="146">
        <f t="shared" si="39"/>
        <v>0</v>
      </c>
      <c r="K204" s="216"/>
    </row>
    <row r="205" spans="1:12" ht="20.25" customHeight="1">
      <c r="A205" s="74" t="s">
        <v>80</v>
      </c>
      <c r="B205" s="72">
        <f t="shared" si="28"/>
        <v>172</v>
      </c>
      <c r="C205" s="109" t="s">
        <v>206</v>
      </c>
      <c r="D205" s="303">
        <v>0</v>
      </c>
      <c r="E205" s="303">
        <v>0</v>
      </c>
      <c r="F205" s="146">
        <f t="shared" si="38"/>
        <v>0</v>
      </c>
      <c r="G205" s="216"/>
      <c r="H205" s="303">
        <v>0</v>
      </c>
      <c r="I205" s="303">
        <v>0</v>
      </c>
      <c r="J205" s="146">
        <f t="shared" si="39"/>
        <v>0</v>
      </c>
      <c r="K205" s="216"/>
    </row>
    <row r="206" spans="1:12" ht="20.25" customHeight="1" thickBot="1">
      <c r="A206" s="89" t="s">
        <v>81</v>
      </c>
      <c r="B206" s="79">
        <f t="shared" si="28"/>
        <v>173</v>
      </c>
      <c r="C206" s="110" t="s">
        <v>207</v>
      </c>
      <c r="D206" s="304">
        <v>0</v>
      </c>
      <c r="E206" s="304">
        <v>0</v>
      </c>
      <c r="F206" s="308">
        <f>E206-D206</f>
        <v>0</v>
      </c>
      <c r="G206" s="239"/>
      <c r="H206" s="304">
        <v>0</v>
      </c>
      <c r="I206" s="304">
        <v>0</v>
      </c>
      <c r="J206" s="308">
        <f>I206-H206</f>
        <v>0</v>
      </c>
      <c r="K206" s="239"/>
    </row>
    <row r="207" spans="1:12">
      <c r="A207" s="39"/>
      <c r="B207" s="40"/>
      <c r="C207" s="40"/>
      <c r="D207" s="94"/>
      <c r="E207" s="94"/>
      <c r="F207" s="95"/>
      <c r="G207" s="95"/>
      <c r="H207" s="95"/>
      <c r="I207" s="95"/>
      <c r="J207" s="95"/>
      <c r="K207" s="95"/>
    </row>
    <row r="208" spans="1:12" s="21" customFormat="1" ht="38.25" customHeight="1">
      <c r="A208" s="34" t="s">
        <v>86</v>
      </c>
      <c r="B208" s="35"/>
      <c r="C208" s="36"/>
      <c r="D208" s="326"/>
      <c r="E208" s="326"/>
      <c r="F208" s="326"/>
      <c r="G208" s="37"/>
      <c r="H208" s="327" t="s">
        <v>297</v>
      </c>
      <c r="I208" s="327"/>
      <c r="J208" s="327"/>
      <c r="K208" s="38"/>
    </row>
    <row r="209" spans="1:3">
      <c r="A209" s="39"/>
      <c r="B209" s="40"/>
      <c r="C209" s="40"/>
    </row>
    <row r="210" spans="1:3">
      <c r="A210" s="39"/>
      <c r="B210" s="40"/>
      <c r="C210" s="40"/>
    </row>
    <row r="211" spans="1:3">
      <c r="A211" s="39"/>
      <c r="B211" s="40"/>
      <c r="C211" s="40"/>
    </row>
    <row r="212" spans="1:3">
      <c r="A212" s="39"/>
      <c r="B212" s="40"/>
      <c r="C212" s="40"/>
    </row>
    <row r="213" spans="1:3">
      <c r="A213" s="39"/>
      <c r="B213" s="40"/>
      <c r="C213" s="40"/>
    </row>
    <row r="214" spans="1:3">
      <c r="A214" s="39"/>
      <c r="B214" s="40"/>
      <c r="C214" s="40"/>
    </row>
    <row r="215" spans="1:3">
      <c r="A215" s="39"/>
      <c r="B215" s="40"/>
      <c r="C215" s="40"/>
    </row>
    <row r="216" spans="1:3">
      <c r="A216" s="39"/>
      <c r="B216" s="40"/>
      <c r="C216" s="40"/>
    </row>
    <row r="217" spans="1:3">
      <c r="A217" s="39"/>
      <c r="B217" s="40"/>
      <c r="C217" s="40"/>
    </row>
    <row r="218" spans="1:3">
      <c r="A218" s="39"/>
      <c r="B218" s="40"/>
      <c r="C218" s="40"/>
    </row>
    <row r="219" spans="1:3">
      <c r="A219" s="39"/>
      <c r="B219" s="40"/>
      <c r="C219" s="40"/>
    </row>
    <row r="220" spans="1:3">
      <c r="A220" s="39"/>
      <c r="B220" s="40"/>
      <c r="C220" s="40"/>
    </row>
    <row r="221" spans="1:3">
      <c r="A221" s="39"/>
      <c r="B221" s="40"/>
      <c r="C221" s="40"/>
    </row>
    <row r="222" spans="1:3">
      <c r="A222" s="39"/>
      <c r="B222" s="40"/>
      <c r="C222" s="40"/>
    </row>
    <row r="223" spans="1:3">
      <c r="A223" s="39"/>
      <c r="B223" s="40"/>
      <c r="C223" s="40"/>
    </row>
    <row r="224" spans="1:3">
      <c r="A224" s="39"/>
      <c r="B224" s="40"/>
      <c r="C224" s="40"/>
    </row>
    <row r="225" spans="1:3">
      <c r="A225" s="39"/>
      <c r="B225" s="40"/>
      <c r="C225" s="40"/>
    </row>
    <row r="226" spans="1:3">
      <c r="A226" s="39"/>
      <c r="B226" s="40"/>
      <c r="C226" s="40"/>
    </row>
    <row r="227" spans="1:3">
      <c r="A227" s="39"/>
      <c r="B227" s="40"/>
      <c r="C227" s="40"/>
    </row>
    <row r="228" spans="1:3">
      <c r="A228" s="39"/>
      <c r="B228" s="40"/>
      <c r="C228" s="40"/>
    </row>
    <row r="229" spans="1:3">
      <c r="A229" s="39"/>
      <c r="B229" s="40"/>
      <c r="C229" s="40"/>
    </row>
    <row r="230" spans="1:3">
      <c r="A230" s="39"/>
      <c r="B230" s="40"/>
      <c r="C230" s="40"/>
    </row>
    <row r="231" spans="1:3">
      <c r="A231" s="39"/>
      <c r="B231" s="40"/>
      <c r="C231" s="40"/>
    </row>
    <row r="232" spans="1:3">
      <c r="A232" s="39"/>
      <c r="B232" s="40"/>
      <c r="C232" s="40"/>
    </row>
    <row r="233" spans="1:3">
      <c r="A233" s="39"/>
      <c r="B233" s="40"/>
      <c r="C233" s="40"/>
    </row>
    <row r="234" spans="1:3">
      <c r="A234" s="9"/>
      <c r="B234" s="40"/>
      <c r="C234" s="40"/>
    </row>
    <row r="235" spans="1:3">
      <c r="A235" s="9"/>
      <c r="B235" s="40"/>
      <c r="C235" s="40"/>
    </row>
    <row r="236" spans="1:3">
      <c r="A236" s="9"/>
      <c r="B236" s="40"/>
      <c r="C236" s="40"/>
    </row>
    <row r="237" spans="1:3">
      <c r="A237" s="9"/>
      <c r="B237" s="40"/>
      <c r="C237" s="40"/>
    </row>
    <row r="238" spans="1:3">
      <c r="A238" s="9"/>
      <c r="B238" s="40"/>
      <c r="C238" s="40"/>
    </row>
    <row r="239" spans="1:3">
      <c r="A239" s="9"/>
      <c r="B239" s="40"/>
      <c r="C239" s="40"/>
    </row>
    <row r="240" spans="1:3">
      <c r="A240" s="9"/>
      <c r="B240" s="40"/>
      <c r="C240" s="40"/>
    </row>
    <row r="241" spans="1:3">
      <c r="A241" s="9"/>
      <c r="B241" s="40"/>
      <c r="C241" s="40"/>
    </row>
    <row r="242" spans="1:3">
      <c r="A242" s="9"/>
      <c r="B242" s="40"/>
      <c r="C242" s="40"/>
    </row>
    <row r="243" spans="1:3">
      <c r="A243" s="9"/>
      <c r="B243" s="40"/>
      <c r="C243" s="40"/>
    </row>
    <row r="244" spans="1:3">
      <c r="A244" s="9"/>
      <c r="B244" s="40"/>
      <c r="C244" s="40"/>
    </row>
    <row r="245" spans="1:3">
      <c r="A245" s="9"/>
      <c r="B245" s="40"/>
      <c r="C245" s="40"/>
    </row>
    <row r="246" spans="1:3">
      <c r="A246" s="9"/>
      <c r="B246" s="40"/>
      <c r="C246" s="40"/>
    </row>
    <row r="247" spans="1:3">
      <c r="A247" s="9"/>
      <c r="B247" s="40"/>
      <c r="C247" s="40"/>
    </row>
    <row r="248" spans="1:3">
      <c r="A248" s="9"/>
      <c r="B248" s="40"/>
      <c r="C248" s="40"/>
    </row>
    <row r="249" spans="1:3">
      <c r="A249" s="9"/>
      <c r="B249" s="40"/>
      <c r="C249" s="40"/>
    </row>
    <row r="250" spans="1:3">
      <c r="A250" s="9"/>
      <c r="B250" s="40"/>
      <c r="C250" s="40"/>
    </row>
    <row r="251" spans="1:3">
      <c r="A251" s="9"/>
      <c r="B251" s="40"/>
      <c r="C251" s="40"/>
    </row>
    <row r="252" spans="1:3">
      <c r="A252" s="9"/>
      <c r="B252" s="40"/>
      <c r="C252" s="40"/>
    </row>
    <row r="253" spans="1:3">
      <c r="A253" s="9"/>
      <c r="B253" s="40"/>
      <c r="C253" s="40"/>
    </row>
    <row r="254" spans="1:3">
      <c r="A254" s="9"/>
      <c r="B254" s="40"/>
      <c r="C254" s="40"/>
    </row>
    <row r="255" spans="1:3">
      <c r="A255" s="9"/>
      <c r="B255" s="40"/>
      <c r="C255" s="40"/>
    </row>
    <row r="256" spans="1:3">
      <c r="A256" s="9"/>
      <c r="B256" s="40"/>
      <c r="C256" s="40"/>
    </row>
    <row r="257" spans="1:3">
      <c r="A257" s="9"/>
      <c r="B257" s="40"/>
      <c r="C257" s="40"/>
    </row>
    <row r="258" spans="1:3">
      <c r="A258" s="9"/>
      <c r="B258" s="40"/>
      <c r="C258" s="40"/>
    </row>
    <row r="259" spans="1:3">
      <c r="A259" s="9"/>
      <c r="B259" s="40"/>
      <c r="C259" s="40"/>
    </row>
    <row r="260" spans="1:3">
      <c r="A260" s="9"/>
    </row>
    <row r="261" spans="1:3">
      <c r="A261" s="9"/>
    </row>
    <row r="262" spans="1:3">
      <c r="A262" s="9"/>
    </row>
    <row r="263" spans="1:3">
      <c r="A263" s="9"/>
    </row>
    <row r="264" spans="1:3">
      <c r="A264" s="9"/>
    </row>
    <row r="265" spans="1:3">
      <c r="A265" s="9"/>
    </row>
    <row r="266" spans="1:3">
      <c r="A266" s="9"/>
    </row>
    <row r="267" spans="1:3">
      <c r="A267" s="9"/>
    </row>
    <row r="268" spans="1:3">
      <c r="A268" s="9"/>
    </row>
    <row r="269" spans="1:3">
      <c r="A269" s="9"/>
    </row>
    <row r="270" spans="1:3">
      <c r="A270" s="9"/>
    </row>
    <row r="271" spans="1:3">
      <c r="A271" s="9"/>
    </row>
    <row r="272" spans="1:3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</sheetData>
  <mergeCells count="39">
    <mergeCell ref="A31:A32"/>
    <mergeCell ref="B31:B32"/>
    <mergeCell ref="D31:G31"/>
    <mergeCell ref="H31:K31"/>
    <mergeCell ref="I21:J21"/>
    <mergeCell ref="I24:J24"/>
    <mergeCell ref="I25:J25"/>
    <mergeCell ref="A29:L29"/>
    <mergeCell ref="L31:L32"/>
    <mergeCell ref="B22:H22"/>
    <mergeCell ref="C31:C32"/>
    <mergeCell ref="C21:H21"/>
    <mergeCell ref="C23:H23"/>
    <mergeCell ref="C24:H24"/>
    <mergeCell ref="C25:H25"/>
    <mergeCell ref="C26:H26"/>
    <mergeCell ref="C20:H20"/>
    <mergeCell ref="G1:K1"/>
    <mergeCell ref="I8:J8"/>
    <mergeCell ref="I11:J11"/>
    <mergeCell ref="I9:J9"/>
    <mergeCell ref="I10:J10"/>
    <mergeCell ref="J5:K5"/>
    <mergeCell ref="C27:H27"/>
    <mergeCell ref="D208:F208"/>
    <mergeCell ref="H208:J208"/>
    <mergeCell ref="I12:J12"/>
    <mergeCell ref="I19:J19"/>
    <mergeCell ref="I20:J20"/>
    <mergeCell ref="I14:J14"/>
    <mergeCell ref="B14:F14"/>
    <mergeCell ref="I15:K15"/>
    <mergeCell ref="I16:J16"/>
    <mergeCell ref="I17:J17"/>
    <mergeCell ref="I18:J18"/>
    <mergeCell ref="C16:H16"/>
    <mergeCell ref="C17:H17"/>
    <mergeCell ref="C18:H18"/>
    <mergeCell ref="C19:H19"/>
  </mergeCells>
  <phoneticPr fontId="3" type="noConversion"/>
  <pageMargins left="0.78740157480314965" right="0.59055118110236227" top="0.59055118110236227" bottom="0.59055118110236227" header="0.39370078740157483" footer="0.31496062992125984"/>
  <pageSetup paperSize="9" scale="51" fitToHeight="0" orientation="landscape" r:id="rId1"/>
  <headerFooter alignWithMargins="0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 Фін план- звіт</vt:lpstr>
      <vt:lpstr>'форма 2. Фін план- звіт'!Заголовки_для_печати</vt:lpstr>
      <vt:lpstr>'форма 2. Фін план- звіт'!Область_печати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2022-02-11T11:37:10Z</cp:lastPrinted>
  <dcterms:created xsi:type="dcterms:W3CDTF">2003-03-13T16:00:22Z</dcterms:created>
  <dcterms:modified xsi:type="dcterms:W3CDTF">2022-02-11T11:37:25Z</dcterms:modified>
</cp:coreProperties>
</file>